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documentos2020\Documentos2020\tcabrera\Documents\ICA\Estudios\2020\Adaptadores ampliación led\"/>
    </mc:Choice>
  </mc:AlternateContent>
  <xr:revisionPtr revIDLastSave="0" documentId="13_ncr:1_{1DF843E7-F374-4746-99B5-7BFB897FC7FE}" xr6:coauthVersionLast="46" xr6:coauthVersionMax="46" xr10:uidLastSave="{00000000-0000-0000-0000-000000000000}"/>
  <bookViews>
    <workbookView xWindow="-108" yWindow="-108" windowWidth="41496" windowHeight="16896" xr2:uid="{67F824D1-61B7-43DF-894D-72836025A1EC}"/>
  </bookViews>
  <sheets>
    <sheet name="PROGRAMA AYUDA" sheetId="3" r:id="rId1"/>
    <sheet name="TIPOS DE LEDS Y ADAPTADORES" sheetId="2" r:id="rId2"/>
  </sheets>
  <definedNames>
    <definedName name="AZUL">Tabla9[AZUL]</definedName>
    <definedName name="BLANCO">Tabla8[BLANCO]</definedName>
    <definedName name="COLOR_DE_LED">Tabla7[COLOR DE LED]</definedName>
    <definedName name="MARINO_UV">Tabla11[MARINO_UV]</definedName>
    <definedName name="RGB">Tabla10[RGB]</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3" l="1"/>
  <c r="B16" i="3"/>
  <c r="B15" i="3"/>
  <c r="B14" i="3"/>
  <c r="B13" i="3"/>
  <c r="B12" i="3"/>
  <c r="B11" i="3"/>
  <c r="A2" i="2"/>
  <c r="A3" i="2"/>
  <c r="A4" i="2"/>
  <c r="A5" i="2"/>
  <c r="A6" i="2"/>
  <c r="A7" i="2"/>
  <c r="A8" i="2"/>
  <c r="A9" i="2"/>
  <c r="A10" i="2"/>
  <c r="A11" i="2"/>
  <c r="A12" i="2"/>
  <c r="A13" i="2"/>
  <c r="A14" i="2"/>
  <c r="A15" i="2"/>
  <c r="A16" i="2"/>
  <c r="A17" i="2"/>
  <c r="A18" i="2"/>
  <c r="A19" i="2"/>
  <c r="A20" i="2"/>
  <c r="A21" i="2"/>
  <c r="A22" i="2"/>
  <c r="A23" i="2"/>
  <c r="A24" i="2"/>
  <c r="A25" i="2"/>
  <c r="A26" i="2"/>
  <c r="E16" i="3"/>
  <c r="E15" i="3"/>
  <c r="E14" i="3"/>
  <c r="E13" i="3"/>
  <c r="E12" i="3"/>
  <c r="K16" i="3"/>
  <c r="F16" i="3" l="1"/>
  <c r="F15" i="3"/>
  <c r="H15" i="3"/>
  <c r="F14" i="3"/>
  <c r="K14" i="3" s="1"/>
  <c r="J15" i="3"/>
  <c r="I16" i="3"/>
  <c r="G14" i="3"/>
  <c r="K15" i="3"/>
  <c r="G15" i="3"/>
  <c r="I15" i="3"/>
  <c r="I14" i="3"/>
  <c r="J14" i="3"/>
  <c r="G16" i="3"/>
  <c r="J16" i="3"/>
  <c r="H16" i="3"/>
  <c r="H14" i="3"/>
  <c r="G13" i="3"/>
  <c r="J13" i="3"/>
  <c r="H13" i="3"/>
  <c r="F13" i="3"/>
  <c r="K13" i="3" s="1"/>
  <c r="I13" i="3"/>
  <c r="H12" i="3"/>
  <c r="F12" i="3"/>
  <c r="K12" i="3" s="1"/>
  <c r="G11" i="3"/>
  <c r="F11" i="3"/>
  <c r="K11" i="3" s="1"/>
  <c r="J12" i="3"/>
  <c r="G12" i="3"/>
  <c r="I12" i="3"/>
  <c r="H11" i="3"/>
  <c r="I11" i="3"/>
  <c r="J11" i="3"/>
  <c r="H17" i="3" l="1"/>
  <c r="I17" i="3"/>
  <c r="F17" i="3"/>
  <c r="C22" i="3" l="1"/>
  <c r="B22" i="3" s="1"/>
</calcChain>
</file>

<file path=xl/sharedStrings.xml><?xml version="1.0" encoding="utf-8"?>
<sst xmlns="http://schemas.openxmlformats.org/spreadsheetml/2006/main" count="133" uniqueCount="73">
  <si>
    <t>LR22B21</t>
  </si>
  <si>
    <t>LR22B27</t>
  </si>
  <si>
    <t>LR50B33</t>
  </si>
  <si>
    <t>LR50B48</t>
  </si>
  <si>
    <t>LR50B63</t>
  </si>
  <si>
    <t>LR50B78</t>
  </si>
  <si>
    <t>LR5A42</t>
  </si>
  <si>
    <t>LR5A54</t>
  </si>
  <si>
    <t>LR5A66</t>
  </si>
  <si>
    <t>LR5A96</t>
  </si>
  <si>
    <t>LR5A126</t>
  </si>
  <si>
    <t>LRRGB21</t>
  </si>
  <si>
    <t>LRRGB27</t>
  </si>
  <si>
    <t>LRRGB33</t>
  </si>
  <si>
    <t>LRRGB48</t>
  </si>
  <si>
    <t>LRRGB63</t>
  </si>
  <si>
    <t>LRRGB78</t>
  </si>
  <si>
    <t>LNRGB12</t>
  </si>
  <si>
    <t>LNRGB15</t>
  </si>
  <si>
    <t>LNRGB18</t>
  </si>
  <si>
    <t>LR20B15</t>
  </si>
  <si>
    <t>LR20B18</t>
  </si>
  <si>
    <t>LR20B21</t>
  </si>
  <si>
    <t>LR20B24</t>
  </si>
  <si>
    <t>LR20B27</t>
  </si>
  <si>
    <t>VOLTAJE (VDC)</t>
  </si>
  <si>
    <t>INTENSIDAD (A)</t>
  </si>
  <si>
    <t>POTENCIA (W)</t>
  </si>
  <si>
    <t>NUMERO LEDS</t>
  </si>
  <si>
    <t>COLOR DE LED</t>
  </si>
  <si>
    <t>BLANCO</t>
  </si>
  <si>
    <t>RGB</t>
  </si>
  <si>
    <t>AZUL</t>
  </si>
  <si>
    <t>REFERENCIA</t>
  </si>
  <si>
    <t>AMPERIOS</t>
  </si>
  <si>
    <t xml:space="preserve">AE1205 </t>
  </si>
  <si>
    <t xml:space="preserve">AE1210 </t>
  </si>
  <si>
    <t xml:space="preserve">AE1215 </t>
  </si>
  <si>
    <t xml:space="preserve">AE1220 </t>
  </si>
  <si>
    <t xml:space="preserve">AE1240 </t>
  </si>
  <si>
    <t>Código único</t>
  </si>
  <si>
    <t>TOTAL</t>
  </si>
  <si>
    <t>CHECK</t>
  </si>
  <si>
    <t>ADAPTADOR*</t>
  </si>
  <si>
    <t>* Siempre podrá utilizar un adaptador de mayor amperaje al indicado si lo desea, lo que alargará la vida del conjunto.</t>
  </si>
  <si>
    <t>TAMAÑO</t>
  </si>
  <si>
    <t>48(24x2)</t>
  </si>
  <si>
    <t>54(27x2)</t>
  </si>
  <si>
    <t>66(33x2)</t>
  </si>
  <si>
    <t>96(48x2)</t>
  </si>
  <si>
    <t>126(63x2)</t>
  </si>
  <si>
    <t>18,3cm</t>
  </si>
  <si>
    <t>23,8cm</t>
  </si>
  <si>
    <t>28cm</t>
  </si>
  <si>
    <t>29,1cm</t>
  </si>
  <si>
    <t>37,5cm</t>
  </si>
  <si>
    <t>45,8cm</t>
  </si>
  <si>
    <t>66,7cm</t>
  </si>
  <si>
    <t>87,5cm</t>
  </si>
  <si>
    <t>105cm</t>
  </si>
  <si>
    <t>TIRAS</t>
  </si>
  <si>
    <t>INTENSIDAD MÁX. (A)</t>
  </si>
  <si>
    <t>* Solo funciona con leds de carcasas rígidas</t>
  </si>
  <si>
    <t>AMPERAJE MÍNIMO RECOMENDADO</t>
  </si>
  <si>
    <t xml:space="preserve">   ¿Quieres un acuario INTELIGENTE?</t>
  </si>
  <si>
    <t>SELECCIONA LAS TIRAS DE LED PARA VER EL TRANSFORMADOR REQUERIDO</t>
  </si>
  <si>
    <t>PROGRAMA DE AYUDA PARA SELECCIÓN TRANSFORMADOR</t>
  </si>
  <si>
    <t>¿DISPONE DE AQUACONTROL?</t>
  </si>
  <si>
    <t>SÍ</t>
  </si>
  <si>
    <t>NO</t>
  </si>
  <si>
    <t>CLICK AQUÍ PARA IR A LA LEYENDA DE LEDS</t>
  </si>
  <si>
    <t>CLICK AQUÍ PARA VOLVER A LA HOJA DEL PROGRAMA DE AYUDA</t>
  </si>
  <si>
    <t>MARINO_UV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</si>
</sst>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quot; A&quot;"/>
  </numFmts>
  <fonts count="14" x14ac:knownFonts="1">
    <font>
      <sz val="11"/>
      <color theme="1"/>
      <name val="Calibri"/>
      <family val="2"/>
      <scheme val="minor"/>
    </font>
    <font>
      <b/>
      <sz val="11"/>
      <color theme="1"/>
      <name val="Calibri"/>
      <family val="2"/>
      <scheme val="minor"/>
    </font>
    <font>
      <sz val="8"/>
      <name val="Calibri"/>
      <family val="2"/>
      <scheme val="minor"/>
    </font>
    <font>
      <b/>
      <sz val="11"/>
      <color theme="0"/>
      <name val="Calibri"/>
      <family val="2"/>
      <scheme val="minor"/>
    </font>
    <font>
      <b/>
      <sz val="20"/>
      <color theme="0"/>
      <name val="Calibri"/>
      <family val="2"/>
      <scheme val="minor"/>
    </font>
    <font>
      <sz val="20"/>
      <color theme="1"/>
      <name val="Calibri"/>
      <family val="2"/>
      <scheme val="minor"/>
    </font>
    <font>
      <sz val="16"/>
      <color theme="1"/>
      <name val="Calibri"/>
      <family val="2"/>
      <scheme val="minor"/>
    </font>
    <font>
      <sz val="24"/>
      <color theme="1"/>
      <name val="Times New Roman"/>
      <family val="1"/>
    </font>
    <font>
      <sz val="36"/>
      <color theme="1"/>
      <name val="Times New Roman"/>
      <family val="1"/>
    </font>
    <font>
      <b/>
      <sz val="22"/>
      <color theme="4"/>
      <name val="Calibri"/>
      <family val="2"/>
      <scheme val="minor"/>
    </font>
    <font>
      <sz val="11"/>
      <color rgb="FFFF0000"/>
      <name val="Calibri"/>
      <family val="2"/>
      <scheme val="minor"/>
    </font>
    <font>
      <sz val="11"/>
      <color theme="0"/>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s>
  <borders count="11">
    <border>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thin">
        <color theme="4" tint="0.39997558519241921"/>
      </left>
      <right style="thin">
        <color theme="4" tint="0.39997558519241921"/>
      </right>
      <top/>
      <bottom/>
      <diagonal/>
    </border>
  </borders>
  <cellStyleXfs count="2">
    <xf numFmtId="0" fontId="0" fillId="0" borderId="0"/>
    <xf numFmtId="0" fontId="12" fillId="0" borderId="0" applyNumberFormat="0" applyFill="0" applyBorder="0" applyAlignment="0" applyProtection="0"/>
  </cellStyleXfs>
  <cellXfs count="51">
    <xf numFmtId="0" fontId="0" fillId="0" borderId="0" xfId="0"/>
    <xf numFmtId="0" fontId="3" fillId="2" borderId="2" xfId="0" applyFont="1" applyFill="1" applyBorder="1" applyAlignment="1">
      <alignment horizontal="center"/>
    </xf>
    <xf numFmtId="0" fontId="3" fillId="2" borderId="2" xfId="0" applyFont="1" applyFill="1" applyBorder="1"/>
    <xf numFmtId="0" fontId="3" fillId="2" borderId="0" xfId="0" applyFont="1" applyFill="1" applyBorder="1" applyAlignment="1">
      <alignment horizontal="center"/>
    </xf>
    <xf numFmtId="0" fontId="0" fillId="3" borderId="2" xfId="0" applyFill="1" applyBorder="1" applyAlignment="1">
      <alignment horizontal="center"/>
    </xf>
    <xf numFmtId="0" fontId="0" fillId="4" borderId="0" xfId="0" applyFill="1"/>
    <xf numFmtId="0" fontId="1" fillId="4" borderId="0" xfId="0" applyFont="1" applyFill="1" applyBorder="1" applyAlignment="1">
      <alignment horizontal="center"/>
    </xf>
    <xf numFmtId="0" fontId="1" fillId="3" borderId="2" xfId="0" applyFont="1" applyFill="1" applyBorder="1" applyAlignment="1">
      <alignment horizontal="center"/>
    </xf>
    <xf numFmtId="0" fontId="0" fillId="3" borderId="2" xfId="0" applyFont="1" applyFill="1" applyBorder="1" applyAlignment="1">
      <alignment horizontal="center"/>
    </xf>
    <xf numFmtId="4" fontId="0" fillId="3" borderId="2" xfId="0" applyNumberFormat="1" applyFill="1" applyBorder="1" applyAlignment="1">
      <alignment horizontal="center"/>
    </xf>
    <xf numFmtId="0" fontId="0" fillId="3" borderId="2" xfId="0" applyFill="1" applyBorder="1" applyAlignment="1">
      <alignment horizontal="left"/>
    </xf>
    <xf numFmtId="164" fontId="0" fillId="3" borderId="2" xfId="0" applyNumberFormat="1" applyFill="1" applyBorder="1" applyAlignment="1">
      <alignment horizontal="center"/>
    </xf>
    <xf numFmtId="0" fontId="0" fillId="4" borderId="2" xfId="0" applyFill="1" applyBorder="1" applyProtection="1">
      <protection locked="0"/>
    </xf>
    <xf numFmtId="0" fontId="0" fillId="4" borderId="2" xfId="0" applyFill="1" applyBorder="1" applyAlignment="1" applyProtection="1">
      <alignment horizontal="center"/>
      <protection locked="0"/>
    </xf>
    <xf numFmtId="0" fontId="1" fillId="3" borderId="5" xfId="0" applyFont="1" applyFill="1" applyBorder="1" applyAlignment="1">
      <alignment horizontal="center"/>
    </xf>
    <xf numFmtId="0" fontId="3" fillId="4" borderId="0" xfId="0" applyFont="1" applyFill="1" applyBorder="1" applyAlignment="1">
      <alignment horizontal="center"/>
    </xf>
    <xf numFmtId="0" fontId="1" fillId="4" borderId="7" xfId="0" applyFont="1" applyFill="1" applyBorder="1" applyAlignment="1">
      <alignment horizontal="center"/>
    </xf>
    <xf numFmtId="0" fontId="0" fillId="4" borderId="0" xfId="0" applyFill="1" applyBorder="1"/>
    <xf numFmtId="0" fontId="3" fillId="4" borderId="7" xfId="0" applyFont="1" applyFill="1" applyBorder="1" applyAlignment="1">
      <alignment horizontal="center"/>
    </xf>
    <xf numFmtId="0" fontId="0" fillId="4" borderId="7" xfId="0" applyFont="1" applyFill="1" applyBorder="1" applyAlignment="1">
      <alignment horizontal="center"/>
    </xf>
    <xf numFmtId="0" fontId="0" fillId="4" borderId="0" xfId="0" applyFont="1" applyFill="1" applyBorder="1" applyAlignment="1">
      <alignment horizontal="center"/>
    </xf>
    <xf numFmtId="0" fontId="0" fillId="3" borderId="9" xfId="0" applyFont="1" applyFill="1" applyBorder="1" applyAlignment="1">
      <alignment horizontal="center"/>
    </xf>
    <xf numFmtId="0" fontId="3" fillId="2" borderId="10" xfId="0" applyFont="1" applyFill="1" applyBorder="1" applyAlignment="1">
      <alignment horizontal="center"/>
    </xf>
    <xf numFmtId="0" fontId="8" fillId="4" borderId="0" xfId="0" applyFont="1" applyFill="1" applyProtection="1">
      <protection hidden="1"/>
    </xf>
    <xf numFmtId="0" fontId="0" fillId="4" borderId="0" xfId="0" applyFill="1" applyProtection="1">
      <protection hidden="1"/>
    </xf>
    <xf numFmtId="0" fontId="7" fillId="4" borderId="0" xfId="0" applyFont="1" applyFill="1" applyProtection="1">
      <protection hidden="1"/>
    </xf>
    <xf numFmtId="0" fontId="3" fillId="2" borderId="5" xfId="0" applyFont="1" applyFill="1" applyBorder="1" applyAlignment="1" applyProtection="1">
      <alignment horizontal="center"/>
      <protection hidden="1"/>
    </xf>
    <xf numFmtId="0" fontId="3" fillId="2" borderId="0" xfId="0" applyFont="1" applyFill="1" applyBorder="1" applyAlignment="1" applyProtection="1">
      <alignment horizontal="center"/>
      <protection hidden="1"/>
    </xf>
    <xf numFmtId="0" fontId="3" fillId="2" borderId="7" xfId="0" applyFont="1" applyFill="1" applyBorder="1" applyAlignment="1" applyProtection="1">
      <alignment horizontal="center"/>
      <protection hidden="1"/>
    </xf>
    <xf numFmtId="0" fontId="0" fillId="3" borderId="2" xfId="0" applyFill="1" applyBorder="1" applyProtection="1">
      <protection hidden="1"/>
    </xf>
    <xf numFmtId="0" fontId="0" fillId="4" borderId="2" xfId="0" applyFill="1" applyBorder="1" applyProtection="1">
      <protection hidden="1"/>
    </xf>
    <xf numFmtId="0" fontId="0" fillId="3" borderId="2" xfId="0" applyFill="1" applyBorder="1" applyAlignment="1" applyProtection="1">
      <alignment horizontal="center"/>
      <protection hidden="1"/>
    </xf>
    <xf numFmtId="0" fontId="10" fillId="4" borderId="0" xfId="0" applyFont="1" applyFill="1" applyProtection="1">
      <protection hidden="1"/>
    </xf>
    <xf numFmtId="0" fontId="3" fillId="4" borderId="0" xfId="0" applyFont="1" applyFill="1" applyProtection="1">
      <protection hidden="1"/>
    </xf>
    <xf numFmtId="0" fontId="11" fillId="4" borderId="0" xfId="0" applyFont="1" applyFill="1" applyProtection="1">
      <protection hidden="1"/>
    </xf>
    <xf numFmtId="0" fontId="4" fillId="2" borderId="2" xfId="0" applyFont="1" applyFill="1" applyBorder="1" applyAlignment="1" applyProtection="1">
      <alignment horizontal="center"/>
      <protection hidden="1"/>
    </xf>
    <xf numFmtId="0" fontId="9" fillId="4" borderId="0" xfId="0" applyFont="1" applyFill="1" applyAlignment="1" applyProtection="1">
      <alignment horizontal="left"/>
      <protection hidden="1"/>
    </xf>
    <xf numFmtId="0" fontId="5" fillId="5" borderId="2" xfId="0" applyFont="1" applyFill="1" applyBorder="1" applyProtection="1">
      <protection hidden="1"/>
    </xf>
    <xf numFmtId="0" fontId="1" fillId="4" borderId="0" xfId="0" applyFont="1" applyFill="1" applyProtection="1">
      <protection hidden="1"/>
    </xf>
    <xf numFmtId="0" fontId="1" fillId="4" borderId="0" xfId="0" applyFont="1" applyFill="1" applyBorder="1" applyAlignment="1" applyProtection="1">
      <alignment horizontal="center"/>
      <protection hidden="1"/>
    </xf>
    <xf numFmtId="0" fontId="1" fillId="4" borderId="0" xfId="0" applyFont="1" applyFill="1" applyBorder="1" applyAlignment="1" applyProtection="1">
      <alignment horizontal="left"/>
      <protection hidden="1"/>
    </xf>
    <xf numFmtId="0" fontId="11" fillId="2" borderId="0" xfId="0" applyFont="1" applyFill="1" applyProtection="1">
      <protection hidden="1"/>
    </xf>
    <xf numFmtId="0" fontId="3" fillId="2" borderId="0" xfId="0" applyFont="1" applyFill="1" applyAlignment="1" applyProtection="1">
      <alignment horizontal="left"/>
      <protection hidden="1"/>
    </xf>
    <xf numFmtId="0" fontId="13" fillId="0" borderId="2" xfId="0" applyFont="1" applyFill="1" applyBorder="1" applyProtection="1">
      <protection locked="0"/>
    </xf>
    <xf numFmtId="0" fontId="12" fillId="4" borderId="0" xfId="1" applyFill="1" applyProtection="1">
      <protection hidden="1"/>
    </xf>
    <xf numFmtId="0" fontId="12" fillId="4" borderId="0" xfId="1" quotePrefix="1" applyFill="1"/>
    <xf numFmtId="0" fontId="4" fillId="2" borderId="1" xfId="0" applyFont="1" applyFill="1" applyBorder="1" applyAlignment="1" applyProtection="1">
      <alignment horizontal="center"/>
      <protection hidden="1"/>
    </xf>
    <xf numFmtId="0" fontId="4" fillId="2" borderId="8" xfId="0" applyFont="1" applyFill="1" applyBorder="1" applyAlignment="1" applyProtection="1">
      <alignment horizontal="center"/>
      <protection hidden="1"/>
    </xf>
    <xf numFmtId="164" fontId="6" fillId="5" borderId="3" xfId="0" applyNumberFormat="1" applyFont="1" applyFill="1" applyBorder="1" applyAlignment="1" applyProtection="1">
      <alignment horizontal="center"/>
      <protection hidden="1"/>
    </xf>
    <xf numFmtId="164" fontId="6" fillId="5" borderId="6" xfId="0" applyNumberFormat="1" applyFont="1" applyFill="1" applyBorder="1" applyAlignment="1" applyProtection="1">
      <alignment horizontal="center"/>
      <protection hidden="1"/>
    </xf>
    <xf numFmtId="164" fontId="6" fillId="5" borderId="4" xfId="0" applyNumberFormat="1" applyFont="1" applyFill="1" applyBorder="1" applyAlignment="1" applyProtection="1">
      <alignment horizontal="center"/>
      <protection hidden="1"/>
    </xf>
  </cellXfs>
  <cellStyles count="2">
    <cellStyle name="Hipervínculo" xfId="1" builtinId="8"/>
    <cellStyle name="Normal" xfId="0" builtinId="0"/>
  </cellStyles>
  <dxfs count="24">
    <dxf>
      <font>
        <b val="0"/>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bottom" textRotation="0" wrapText="0" indent="0" justifyLastLine="0" shrinkToFit="0" readingOrder="0"/>
      <border diagonalUp="0" diagonalDown="0">
        <left/>
        <right/>
        <top style="thin">
          <color auto="1"/>
        </top>
        <bottom/>
        <vertical/>
        <horizontal/>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bottom" textRotation="0" wrapText="0" indent="0" justifyLastLine="0" shrinkToFit="0" readingOrder="0"/>
      <border diagonalUp="0" diagonalDown="0">
        <left/>
        <right/>
        <top style="thin">
          <color auto="1"/>
        </top>
        <bottom/>
        <vertical/>
        <horizontal/>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bottom" textRotation="0" wrapText="0" indent="0" justifyLastLine="0" shrinkToFit="0" readingOrder="0"/>
      <border diagonalUp="0" diagonalDown="0">
        <left/>
        <right/>
        <top style="thin">
          <color auto="1"/>
        </top>
        <bottom/>
        <vertical/>
        <horizontal/>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bottom" textRotation="0" wrapText="0" indent="0" justifyLastLine="0" shrinkToFit="0" readingOrder="0"/>
      <border diagonalUp="0" diagonalDown="0">
        <left/>
        <right/>
        <top style="thin">
          <color auto="1"/>
        </top>
        <bottom/>
        <vertical/>
        <horizontal/>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1"/>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bottom" textRotation="0" wrapText="0" indent="0" justifyLastLine="0" shrinkToFit="0" readingOrder="0"/>
      <border diagonalUp="0" diagonalDown="0">
        <left style="thin">
          <color auto="1"/>
        </left>
        <right style="thin">
          <color auto="1"/>
        </right>
        <top style="thin">
          <color auto="1"/>
        </top>
        <bottom/>
        <vertical/>
        <horizontal/>
      </border>
    </dxf>
    <dxf>
      <border outline="0">
        <top style="thin">
          <color theme="4" tint="0.39997558519241921"/>
        </top>
        <bottom style="thin">
          <color auto="1"/>
        </bottom>
      </border>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1"/>
        </patternFill>
      </fill>
      <alignment horizontal="center"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3504468</xdr:colOff>
      <xdr:row>2</xdr:row>
      <xdr:rowOff>31031</xdr:rowOff>
    </xdr:from>
    <xdr:to>
      <xdr:col>11</xdr:col>
      <xdr:colOff>4823314</xdr:colOff>
      <xdr:row>8</xdr:row>
      <xdr:rowOff>25371</xdr:rowOff>
    </xdr:to>
    <xdr:pic>
      <xdr:nvPicPr>
        <xdr:cNvPr id="2" name="Imagen 1">
          <a:extLst>
            <a:ext uri="{FF2B5EF4-FFF2-40B4-BE49-F238E27FC236}">
              <a16:creationId xmlns:a16="http://schemas.microsoft.com/office/drawing/2014/main" id="{3CE404EF-2BB0-494C-A689-47C38AB21ED2}"/>
            </a:ext>
          </a:extLst>
        </xdr:cNvPr>
        <xdr:cNvPicPr>
          <a:picLocks noChangeAspect="1"/>
        </xdr:cNvPicPr>
      </xdr:nvPicPr>
      <xdr:blipFill>
        <a:blip xmlns:r="http://schemas.openxmlformats.org/officeDocument/2006/relationships" r:embed="rId1"/>
        <a:stretch>
          <a:fillRect/>
        </a:stretch>
      </xdr:blipFill>
      <xdr:spPr>
        <a:xfrm>
          <a:off x="14705868" y="412031"/>
          <a:ext cx="1318846" cy="1727890"/>
        </a:xfrm>
        <a:prstGeom prst="rect">
          <a:avLst/>
        </a:prstGeom>
      </xdr:spPr>
    </xdr:pic>
    <xdr:clientData/>
  </xdr:twoCellAnchor>
  <xdr:twoCellAnchor editAs="oneCell">
    <xdr:from>
      <xdr:col>9</xdr:col>
      <xdr:colOff>1152525</xdr:colOff>
      <xdr:row>24</xdr:row>
      <xdr:rowOff>172728</xdr:rowOff>
    </xdr:from>
    <xdr:to>
      <xdr:col>11</xdr:col>
      <xdr:colOff>1200150</xdr:colOff>
      <xdr:row>39</xdr:row>
      <xdr:rowOff>180821</xdr:rowOff>
    </xdr:to>
    <xdr:pic>
      <xdr:nvPicPr>
        <xdr:cNvPr id="3" name="Imagen 2">
          <a:extLst>
            <a:ext uri="{FF2B5EF4-FFF2-40B4-BE49-F238E27FC236}">
              <a16:creationId xmlns:a16="http://schemas.microsoft.com/office/drawing/2014/main" id="{49B13F83-8B9C-40D1-913E-CD4E381973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5287" t="13040" r="27429" b="20439"/>
        <a:stretch/>
      </xdr:blipFill>
      <xdr:spPr>
        <a:xfrm>
          <a:off x="10086975" y="5649603"/>
          <a:ext cx="2028825" cy="2854163"/>
        </a:xfrm>
        <a:prstGeom prst="rect">
          <a:avLst/>
        </a:prstGeom>
      </xdr:spPr>
    </xdr:pic>
    <xdr:clientData/>
  </xdr:twoCellAnchor>
  <xdr:twoCellAnchor editAs="oneCell">
    <xdr:from>
      <xdr:col>11</xdr:col>
      <xdr:colOff>1446053</xdr:colOff>
      <xdr:row>23</xdr:row>
      <xdr:rowOff>160113</xdr:rowOff>
    </xdr:from>
    <xdr:to>
      <xdr:col>11</xdr:col>
      <xdr:colOff>3440292</xdr:colOff>
      <xdr:row>36</xdr:row>
      <xdr:rowOff>178019</xdr:rowOff>
    </xdr:to>
    <xdr:pic>
      <xdr:nvPicPr>
        <xdr:cNvPr id="4" name="Imagen 3">
          <a:extLst>
            <a:ext uri="{FF2B5EF4-FFF2-40B4-BE49-F238E27FC236}">
              <a16:creationId xmlns:a16="http://schemas.microsoft.com/office/drawing/2014/main" id="{2E826838-613E-400B-B976-0AE9C7EBED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19108215">
          <a:off x="12533153" y="5303613"/>
          <a:ext cx="1994239" cy="2395346"/>
        </a:xfrm>
        <a:prstGeom prst="rect">
          <a:avLst/>
        </a:prstGeom>
      </xdr:spPr>
    </xdr:pic>
    <xdr:clientData/>
  </xdr:twoCellAnchor>
  <xdr:twoCellAnchor editAs="oneCell">
    <xdr:from>
      <xdr:col>6</xdr:col>
      <xdr:colOff>823500</xdr:colOff>
      <xdr:row>21</xdr:row>
      <xdr:rowOff>235951</xdr:rowOff>
    </xdr:from>
    <xdr:to>
      <xdr:col>8</xdr:col>
      <xdr:colOff>553037</xdr:colOff>
      <xdr:row>34</xdr:row>
      <xdr:rowOff>107211</xdr:rowOff>
    </xdr:to>
    <xdr:pic>
      <xdr:nvPicPr>
        <xdr:cNvPr id="5" name="Imagen 4">
          <a:extLst>
            <a:ext uri="{FF2B5EF4-FFF2-40B4-BE49-F238E27FC236}">
              <a16:creationId xmlns:a16="http://schemas.microsoft.com/office/drawing/2014/main" id="{A9B3C4D7-9A47-49C0-85C3-30A54F3CDE1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rot="3051288" flipH="1">
          <a:off x="5487516" y="4925485"/>
          <a:ext cx="2479205" cy="2625137"/>
        </a:xfrm>
        <a:prstGeom prst="rect">
          <a:avLst/>
        </a:prstGeom>
      </xdr:spPr>
    </xdr:pic>
    <xdr:clientData/>
  </xdr:twoCellAnchor>
  <xdr:twoCellAnchor>
    <xdr:from>
      <xdr:col>11</xdr:col>
      <xdr:colOff>1905</xdr:colOff>
      <xdr:row>21</xdr:row>
      <xdr:rowOff>74296</xdr:rowOff>
    </xdr:from>
    <xdr:to>
      <xdr:col>11</xdr:col>
      <xdr:colOff>3627120</xdr:colOff>
      <xdr:row>25</xdr:row>
      <xdr:rowOff>158142</xdr:rowOff>
    </xdr:to>
    <xdr:grpSp>
      <xdr:nvGrpSpPr>
        <xdr:cNvPr id="6" name="Grupo 5">
          <a:extLst>
            <a:ext uri="{FF2B5EF4-FFF2-40B4-BE49-F238E27FC236}">
              <a16:creationId xmlns:a16="http://schemas.microsoft.com/office/drawing/2014/main" id="{542C4CA2-27BF-4BFE-93F4-3CCF30ADC11E}"/>
            </a:ext>
          </a:extLst>
        </xdr:cNvPr>
        <xdr:cNvGrpSpPr/>
      </xdr:nvGrpSpPr>
      <xdr:grpSpPr>
        <a:xfrm>
          <a:off x="11089005" y="4707256"/>
          <a:ext cx="3625215" cy="960146"/>
          <a:chOff x="508115" y="623964"/>
          <a:chExt cx="4296741" cy="1177316"/>
        </a:xfrm>
      </xdr:grpSpPr>
      <xdr:pic>
        <xdr:nvPicPr>
          <xdr:cNvPr id="7" name="Imagen 6">
            <a:extLst>
              <a:ext uri="{FF2B5EF4-FFF2-40B4-BE49-F238E27FC236}">
                <a16:creationId xmlns:a16="http://schemas.microsoft.com/office/drawing/2014/main" id="{08B6BA09-AA2D-4B78-B98F-AEFFB08C4BB1}"/>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66723"/>
          <a:stretch/>
        </xdr:blipFill>
        <xdr:spPr>
          <a:xfrm>
            <a:off x="1915993" y="860673"/>
            <a:ext cx="2888863" cy="940607"/>
          </a:xfrm>
          <a:prstGeom prst="rect">
            <a:avLst/>
          </a:prstGeom>
        </xdr:spPr>
      </xdr:pic>
      <xdr:pic>
        <xdr:nvPicPr>
          <xdr:cNvPr id="8" name="Imagen 7">
            <a:extLst>
              <a:ext uri="{FF2B5EF4-FFF2-40B4-BE49-F238E27FC236}">
                <a16:creationId xmlns:a16="http://schemas.microsoft.com/office/drawing/2014/main" id="{E8460AFF-7E68-496B-8366-DD7DCA6B78AD}"/>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1913" b="30348"/>
          <a:stretch/>
        </xdr:blipFill>
        <xdr:spPr>
          <a:xfrm>
            <a:off x="508115" y="623964"/>
            <a:ext cx="1516444" cy="856733"/>
          </a:xfrm>
          <a:prstGeom prst="rect">
            <a:avLst/>
          </a:prstGeom>
        </xdr:spPr>
      </xdr:pic>
    </xdr:grpSp>
    <xdr:clientData/>
  </xdr:twoCellAnchor>
  <xdr:twoCellAnchor editAs="oneCell">
    <xdr:from>
      <xdr:col>11</xdr:col>
      <xdr:colOff>1047749</xdr:colOff>
      <xdr:row>29</xdr:row>
      <xdr:rowOff>123826</xdr:rowOff>
    </xdr:from>
    <xdr:to>
      <xdr:col>11</xdr:col>
      <xdr:colOff>2191918</xdr:colOff>
      <xdr:row>34</xdr:row>
      <xdr:rowOff>101535</xdr:rowOff>
    </xdr:to>
    <xdr:pic>
      <xdr:nvPicPr>
        <xdr:cNvPr id="9" name="Picture 2" descr="Resultado de imagen de wifi png">
          <a:extLst>
            <a:ext uri="{FF2B5EF4-FFF2-40B4-BE49-F238E27FC236}">
              <a16:creationId xmlns:a16="http://schemas.microsoft.com/office/drawing/2014/main" id="{A1E410EB-F907-4FB3-A929-C1FA5B6D6534}"/>
            </a:ext>
          </a:extLst>
        </xdr:cNvPr>
        <xdr:cNvPicPr>
          <a:picLocks noChangeAspect="1"/>
        </xdr:cNvPicPr>
      </xdr:nvPicPr>
      <xdr:blipFill>
        <a:blip xmlns:r="http://schemas.openxmlformats.org/officeDocument/2006/relationships" r:embed="rId7"/>
        <a:srcRect/>
        <a:stretch>
          <a:fillRect/>
        </a:stretch>
      </xdr:blipFill>
      <xdr:spPr>
        <a:xfrm>
          <a:off x="11858624" y="6762751"/>
          <a:ext cx="1144169" cy="930209"/>
        </a:xfrm>
        <a:prstGeom prst="rect">
          <a:avLst/>
        </a:prstGeom>
        <a:noFill/>
        <a:ln cap="flat">
          <a:noFill/>
        </a:ln>
      </xdr:spPr>
    </xdr:pic>
    <xdr:clientData/>
  </xdr:twoCellAnchor>
  <xdr:twoCellAnchor editAs="oneCell">
    <xdr:from>
      <xdr:col>9</xdr:col>
      <xdr:colOff>733426</xdr:colOff>
      <xdr:row>35</xdr:row>
      <xdr:rowOff>47625</xdr:rowOff>
    </xdr:from>
    <xdr:to>
      <xdr:col>11</xdr:col>
      <xdr:colOff>155070</xdr:colOff>
      <xdr:row>44</xdr:row>
      <xdr:rowOff>59138</xdr:rowOff>
    </xdr:to>
    <xdr:pic>
      <xdr:nvPicPr>
        <xdr:cNvPr id="10" name="Imagen 9">
          <a:extLst>
            <a:ext uri="{FF2B5EF4-FFF2-40B4-BE49-F238E27FC236}">
              <a16:creationId xmlns:a16="http://schemas.microsoft.com/office/drawing/2014/main" id="{3D2E3F6C-0231-4F82-BBFE-678E55BCC6A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9667876" y="7829550"/>
          <a:ext cx="1402844" cy="1726013"/>
        </a:xfrm>
        <a:prstGeom prst="rect">
          <a:avLst/>
        </a:prstGeom>
      </xdr:spPr>
    </xdr:pic>
    <xdr:clientData/>
  </xdr:twoCellAnchor>
  <xdr:twoCellAnchor editAs="oneCell">
    <xdr:from>
      <xdr:col>11</xdr:col>
      <xdr:colOff>485775</xdr:colOff>
      <xdr:row>35</xdr:row>
      <xdr:rowOff>85726</xdr:rowOff>
    </xdr:from>
    <xdr:to>
      <xdr:col>11</xdr:col>
      <xdr:colOff>1665907</xdr:colOff>
      <xdr:row>43</xdr:row>
      <xdr:rowOff>2084</xdr:rowOff>
    </xdr:to>
    <xdr:pic>
      <xdr:nvPicPr>
        <xdr:cNvPr id="11" name="Picture 4" descr="Resultado de imagen de apple png">
          <a:extLst>
            <a:ext uri="{FF2B5EF4-FFF2-40B4-BE49-F238E27FC236}">
              <a16:creationId xmlns:a16="http://schemas.microsoft.com/office/drawing/2014/main" id="{7B4F6D34-4BE6-4FBB-87E2-899EF68A5AB9}"/>
            </a:ext>
          </a:extLst>
        </xdr:cNvPr>
        <xdr:cNvPicPr>
          <a:picLocks noChangeAspect="1"/>
        </xdr:cNvPicPr>
      </xdr:nvPicPr>
      <xdr:blipFill>
        <a:blip xmlns:r="http://schemas.openxmlformats.org/officeDocument/2006/relationships" r:embed="rId9"/>
        <a:srcRect/>
        <a:stretch>
          <a:fillRect/>
        </a:stretch>
      </xdr:blipFill>
      <xdr:spPr>
        <a:xfrm>
          <a:off x="11296650" y="7867651"/>
          <a:ext cx="1180132" cy="1440358"/>
        </a:xfrm>
        <a:prstGeom prst="rect">
          <a:avLst/>
        </a:prstGeom>
        <a:noFill/>
        <a:ln cap="flat">
          <a:noFill/>
        </a:ln>
      </xdr:spPr>
    </xdr:pic>
    <xdr:clientData/>
  </xdr:twoCellAnchor>
  <xdr:twoCellAnchor editAs="oneCell">
    <xdr:from>
      <xdr:col>1</xdr:col>
      <xdr:colOff>619125</xdr:colOff>
      <xdr:row>27</xdr:row>
      <xdr:rowOff>38101</xdr:rowOff>
    </xdr:from>
    <xdr:to>
      <xdr:col>2</xdr:col>
      <xdr:colOff>457200</xdr:colOff>
      <xdr:row>34</xdr:row>
      <xdr:rowOff>57151</xdr:rowOff>
    </xdr:to>
    <xdr:pic>
      <xdr:nvPicPr>
        <xdr:cNvPr id="12" name="Imagen 11">
          <a:extLst>
            <a:ext uri="{FF2B5EF4-FFF2-40B4-BE49-F238E27FC236}">
              <a16:creationId xmlns:a16="http://schemas.microsoft.com/office/drawing/2014/main" id="{C774FFF7-A8C7-49E2-B1D2-9CE260846DD9}"/>
            </a:ext>
          </a:extLst>
        </xdr:cNvPr>
        <xdr:cNvPicPr>
          <a:picLocks noChangeAspect="1"/>
        </xdr:cNvPicPr>
      </xdr:nvPicPr>
      <xdr:blipFill>
        <a:blip xmlns:r="http://schemas.openxmlformats.org/officeDocument/2006/relationships" r:embed="rId10"/>
        <a:stretch>
          <a:fillRect/>
        </a:stretch>
      </xdr:blipFill>
      <xdr:spPr>
        <a:xfrm>
          <a:off x="1381125" y="6915151"/>
          <a:ext cx="1352550" cy="1352550"/>
        </a:xfrm>
        <a:prstGeom prst="rect">
          <a:avLst/>
        </a:prstGeom>
      </xdr:spPr>
    </xdr:pic>
    <xdr:clientData/>
  </xdr:twoCellAnchor>
  <xdr:twoCellAnchor editAs="oneCell">
    <xdr:from>
      <xdr:col>11</xdr:col>
      <xdr:colOff>2914650</xdr:colOff>
      <xdr:row>33</xdr:row>
      <xdr:rowOff>152400</xdr:rowOff>
    </xdr:from>
    <xdr:to>
      <xdr:col>11</xdr:col>
      <xdr:colOff>4867275</xdr:colOff>
      <xdr:row>44</xdr:row>
      <xdr:rowOff>9525</xdr:rowOff>
    </xdr:to>
    <xdr:pic>
      <xdr:nvPicPr>
        <xdr:cNvPr id="14" name="Imagen 13">
          <a:extLst>
            <a:ext uri="{FF2B5EF4-FFF2-40B4-BE49-F238E27FC236}">
              <a16:creationId xmlns:a16="http://schemas.microsoft.com/office/drawing/2014/main" id="{02CC7C3F-DC2A-46E8-9758-8B571D374BA1}"/>
            </a:ext>
          </a:extLst>
        </xdr:cNvPr>
        <xdr:cNvPicPr>
          <a:picLocks noChangeAspect="1"/>
        </xdr:cNvPicPr>
      </xdr:nvPicPr>
      <xdr:blipFill>
        <a:blip xmlns:r="http://schemas.openxmlformats.org/officeDocument/2006/relationships" r:embed="rId11"/>
        <a:stretch>
          <a:fillRect/>
        </a:stretch>
      </xdr:blipFill>
      <xdr:spPr>
        <a:xfrm>
          <a:off x="13725525" y="7553325"/>
          <a:ext cx="1952625" cy="1952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388620</xdr:colOff>
      <xdr:row>1</xdr:row>
      <xdr:rowOff>106680</xdr:rowOff>
    </xdr:from>
    <xdr:to>
      <xdr:col>28</xdr:col>
      <xdr:colOff>31066</xdr:colOff>
      <xdr:row>10</xdr:row>
      <xdr:rowOff>119337</xdr:rowOff>
    </xdr:to>
    <xdr:pic>
      <xdr:nvPicPr>
        <xdr:cNvPr id="2" name="Imagen 1">
          <a:extLst>
            <a:ext uri="{FF2B5EF4-FFF2-40B4-BE49-F238E27FC236}">
              <a16:creationId xmlns:a16="http://schemas.microsoft.com/office/drawing/2014/main" id="{3A43A218-0239-40E6-AE93-FEBC1D69F4E3}"/>
            </a:ext>
          </a:extLst>
        </xdr:cNvPr>
        <xdr:cNvPicPr>
          <a:picLocks noChangeAspect="1"/>
        </xdr:cNvPicPr>
      </xdr:nvPicPr>
      <xdr:blipFill>
        <a:blip xmlns:r="http://schemas.openxmlformats.org/officeDocument/2006/relationships" r:embed="rId1"/>
        <a:stretch>
          <a:fillRect/>
        </a:stretch>
      </xdr:blipFill>
      <xdr:spPr>
        <a:xfrm>
          <a:off x="21054060" y="289560"/>
          <a:ext cx="1356946" cy="1658577"/>
        </a:xfrm>
        <a:prstGeom prst="rect">
          <a:avLst/>
        </a:prstGeom>
      </xdr:spPr>
    </xdr:pic>
    <xdr:clientData/>
  </xdr:twoCellAnchor>
  <xdr:twoCellAnchor editAs="oneCell">
    <xdr:from>
      <xdr:col>1</xdr:col>
      <xdr:colOff>38099</xdr:colOff>
      <xdr:row>30</xdr:row>
      <xdr:rowOff>142875</xdr:rowOff>
    </xdr:from>
    <xdr:to>
      <xdr:col>2</xdr:col>
      <xdr:colOff>2531552</xdr:colOff>
      <xdr:row>47</xdr:row>
      <xdr:rowOff>122785</xdr:rowOff>
    </xdr:to>
    <xdr:pic>
      <xdr:nvPicPr>
        <xdr:cNvPr id="3" name="Imagen 2">
          <a:extLst>
            <a:ext uri="{FF2B5EF4-FFF2-40B4-BE49-F238E27FC236}">
              <a16:creationId xmlns:a16="http://schemas.microsoft.com/office/drawing/2014/main" id="{F9C15B14-14FA-445B-8342-CA8418C3F2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3051288" flipH="1">
          <a:off x="2171171" y="5763153"/>
          <a:ext cx="3218410" cy="340785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4F23C30-F628-468D-B05E-B15479F99290}" name="Tabla7" displayName="Tabla7" ref="K1:K5" totalsRowShown="0" headerRowDxfId="19" dataDxfId="18" tableBorderDxfId="17">
  <autoFilter ref="K1:K5" xr:uid="{FFA5F65E-1BBB-4AD6-BFEB-BF65DE570004}"/>
  <tableColumns count="1">
    <tableColumn id="1" xr3:uid="{E857D90B-C802-411D-B1D9-645FA53D5605}" name="COLOR DE LED"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C43312D-2FCF-4168-9DF7-94B6E963E9AC}" name="Tabla8" displayName="Tabla8" ref="M1:M7" totalsRowShown="0" headerRowDxfId="15" dataDxfId="14" tableBorderDxfId="13">
  <autoFilter ref="M1:M7" xr:uid="{38A62696-48F8-46D2-9E2B-667B7BCF78B8}"/>
  <tableColumns count="1">
    <tableColumn id="1" xr3:uid="{9FBB5CA2-2442-4207-98DC-ABE78EBA0F3C}" name="BLANCO"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009D2A8-1C43-4A9F-9845-A2253129C16E}" name="Tabla9" displayName="Tabla9" ref="O1:O6" totalsRowShown="0" headerRowDxfId="11" dataDxfId="10" tableBorderDxfId="9">
  <autoFilter ref="O1:O6" xr:uid="{F687D768-DDD0-4AB8-986D-D3A63FA91B6E}"/>
  <tableColumns count="1">
    <tableColumn id="1" xr3:uid="{155F5EA7-DED4-41EA-8EC1-0541C1D68EA9}" name="AZUL" dataDxfId="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984901D-3C59-4241-8880-FFC02F1A607D}" name="Tabla10" displayName="Tabla10" ref="Q1:Q10" totalsRowShown="0" headerRowDxfId="7" dataDxfId="6" tableBorderDxfId="5">
  <autoFilter ref="Q1:Q10" xr:uid="{267628A9-EA8C-40EF-B1FB-BD8DAE292952}"/>
  <tableColumns count="1">
    <tableColumn id="1" xr3:uid="{B4A62166-F35F-494F-AADF-0BEFCD4F6F77}" name="RGB" dataDxfId="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25B38E4-AFB8-419F-ABE6-1B3D0AD27FBC}" name="Tabla11" displayName="Tabla11" ref="S1:S6" totalsRowShown="0" headerRowDxfId="3" dataDxfId="2" tableBorderDxfId="1">
  <autoFilter ref="S1:S6" xr:uid="{9497F600-0C04-4ECD-B62D-AF43341BA7CB}"/>
  <tableColumns count="1">
    <tableColumn id="1" xr3:uid="{11230855-ED6F-4BA3-A692-ECA21DD4194C}" name="MARINO_UV"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B65C9-2D4C-4A36-9353-17C6C8360027}">
  <dimension ref="B4:K31"/>
  <sheetViews>
    <sheetView tabSelected="1" zoomScaleNormal="100" workbookViewId="0">
      <selection activeCell="D6" sqref="D6"/>
    </sheetView>
  </sheetViews>
  <sheetFormatPr baseColWidth="10" defaultColWidth="11.44140625" defaultRowHeight="14.4" x14ac:dyDescent="0.3"/>
  <cols>
    <col min="1" max="1" width="11.44140625" style="24"/>
    <col min="2" max="2" width="22.6640625" style="24" customWidth="1"/>
    <col min="3" max="3" width="18.88671875" style="24" bestFit="1" customWidth="1"/>
    <col min="4" max="4" width="13.88671875" style="24" bestFit="1" customWidth="1"/>
    <col min="5" max="5" width="12.44140625" style="24" hidden="1" customWidth="1"/>
    <col min="6" max="6" width="14.109375" style="24" hidden="1" customWidth="1"/>
    <col min="7" max="9" width="21.6640625" style="24" customWidth="1"/>
    <col min="10" max="10" width="23.33203125" style="24" customWidth="1"/>
    <col min="11" max="11" width="6.44140625" style="24" customWidth="1"/>
    <col min="12" max="12" width="134.88671875" style="24" customWidth="1"/>
    <col min="13" max="16384" width="11.44140625" style="24"/>
  </cols>
  <sheetData>
    <row r="4" spans="2:11" ht="46.2" x14ac:dyDescent="0.8">
      <c r="B4" s="23" t="s">
        <v>66</v>
      </c>
    </row>
    <row r="8" spans="2:11" ht="30.6" x14ac:dyDescent="0.55000000000000004">
      <c r="B8" s="25" t="s">
        <v>65</v>
      </c>
    </row>
    <row r="10" spans="2:11" x14ac:dyDescent="0.3">
      <c r="B10" s="26" t="s">
        <v>60</v>
      </c>
      <c r="C10" s="26" t="s">
        <v>29</v>
      </c>
      <c r="D10" s="26" t="s">
        <v>28</v>
      </c>
      <c r="E10" s="27" t="s">
        <v>40</v>
      </c>
      <c r="F10" s="26" t="s">
        <v>25</v>
      </c>
      <c r="G10" s="26" t="s">
        <v>45</v>
      </c>
      <c r="H10" s="26" t="s">
        <v>61</v>
      </c>
      <c r="I10" s="26" t="s">
        <v>27</v>
      </c>
      <c r="J10" s="27" t="s">
        <v>33</v>
      </c>
      <c r="K10" s="28" t="s">
        <v>42</v>
      </c>
    </row>
    <row r="11" spans="2:11" x14ac:dyDescent="0.3">
      <c r="B11" s="29" t="str">
        <f>IF(C11&lt;&gt;"", "Tira de LED 1","")</f>
        <v/>
      </c>
      <c r="C11" s="12"/>
      <c r="D11" s="13"/>
      <c r="E11" s="30" t="str">
        <f>IF(C11&amp;"/"&amp;D11="/","",IF(C11&amp;"/"&amp;D11="//","",C11&amp;"/"&amp;D11))</f>
        <v/>
      </c>
      <c r="F11" s="30" t="str">
        <f>IFERROR(VLOOKUP(E11,'TIPOS DE LEDS Y ADAPTADORES'!$A$1:$H$26,6,FALSE),"")</f>
        <v/>
      </c>
      <c r="G11" s="31" t="str">
        <f>IFERROR(VLOOKUP(E11,'TIPOS DE LEDS Y ADAPTADORES'!$A$1:$H$26,4,FALSE),"")</f>
        <v/>
      </c>
      <c r="H11" s="31" t="str">
        <f>IFERROR(VLOOKUP(E11,'TIPOS DE LEDS Y ADAPTADORES'!$A$1:$H$26,7,FALSE),"")</f>
        <v/>
      </c>
      <c r="I11" s="31" t="str">
        <f>IFERROR(VLOOKUP(E11,'TIPOS DE LEDS Y ADAPTADORES'!$A$1:$H$26,8,FALSE), "")</f>
        <v/>
      </c>
      <c r="J11" s="31" t="str">
        <f>IFERROR(VLOOKUP(E11,'TIPOS DE LEDS Y ADAPTADORES'!$A$1:$H$26,2,FALSE),"")</f>
        <v/>
      </c>
      <c r="K11" s="24" t="str">
        <f>IF(E11="","",IF(AND(E11&lt;&gt;"", F11=""),"ERROR SELECCIONE COLOR Y NÚMERO DE LEDS","OK"))</f>
        <v/>
      </c>
    </row>
    <row r="12" spans="2:11" x14ac:dyDescent="0.3">
      <c r="B12" s="29" t="str">
        <f>IF(C12&lt;&gt;"", "Tira de LED 2","")</f>
        <v/>
      </c>
      <c r="C12" s="12"/>
      <c r="D12" s="13"/>
      <c r="E12" s="30" t="str">
        <f t="shared" ref="E12:E16" si="0">IF(C12&amp;"/"&amp;D12="/","",IF(C12&amp;"/"&amp;D12="//","",C12&amp;"/"&amp;D12))</f>
        <v/>
      </c>
      <c r="F12" s="30" t="str">
        <f>IFERROR(VLOOKUP(E12,'TIPOS DE LEDS Y ADAPTADORES'!$A$1:$H$26,6,FALSE),"")</f>
        <v/>
      </c>
      <c r="G12" s="31" t="str">
        <f>IFERROR(VLOOKUP(E12,'TIPOS DE LEDS Y ADAPTADORES'!$A$1:$H$26,4,FALSE),"")</f>
        <v/>
      </c>
      <c r="H12" s="31" t="str">
        <f>IFERROR(VLOOKUP(E12,'TIPOS DE LEDS Y ADAPTADORES'!$A$1:$H$26,7,FALSE),"")</f>
        <v/>
      </c>
      <c r="I12" s="31" t="str">
        <f>IFERROR(VLOOKUP(E12,'TIPOS DE LEDS Y ADAPTADORES'!$A$1:$H$26,8,FALSE), "")</f>
        <v/>
      </c>
      <c r="J12" s="31" t="str">
        <f>IFERROR(VLOOKUP(E12,'TIPOS DE LEDS Y ADAPTADORES'!$A$1:$H$26,2,FALSE),"")</f>
        <v/>
      </c>
      <c r="K12" s="24" t="str">
        <f t="shared" ref="K12:K16" si="1">IF(E12="","",IF(AND(E12&lt;&gt;"", F12=""),"ERROR NO SE ENCUENTRA LED CON LAS CARACTERÍSTICAS INDICADAS, PUEDE TRATARSE DE UN LED ANTIGUO, CONSULTE A SU COMERCIO O COMERCIAL","OK"))</f>
        <v/>
      </c>
    </row>
    <row r="13" spans="2:11" x14ac:dyDescent="0.3">
      <c r="B13" s="29" t="str">
        <f>IF(C13&lt;&gt;"", "Tira de LED 3","")</f>
        <v/>
      </c>
      <c r="C13" s="12"/>
      <c r="D13" s="13"/>
      <c r="E13" s="30" t="str">
        <f t="shared" si="0"/>
        <v/>
      </c>
      <c r="F13" s="30" t="str">
        <f>IFERROR(VLOOKUP(E13,'TIPOS DE LEDS Y ADAPTADORES'!$A$1:$H$26,6,FALSE),"")</f>
        <v/>
      </c>
      <c r="G13" s="31" t="str">
        <f>IFERROR(VLOOKUP(E13,'TIPOS DE LEDS Y ADAPTADORES'!$A$1:$H$26,4,FALSE),"")</f>
        <v/>
      </c>
      <c r="H13" s="31" t="str">
        <f>IFERROR(VLOOKUP(E13,'TIPOS DE LEDS Y ADAPTADORES'!$A$1:$H$26,7,FALSE),"")</f>
        <v/>
      </c>
      <c r="I13" s="31" t="str">
        <f>IFERROR(VLOOKUP(E13,'TIPOS DE LEDS Y ADAPTADORES'!$A$1:$H$26,8,FALSE), "")</f>
        <v/>
      </c>
      <c r="J13" s="31" t="str">
        <f>IFERROR(VLOOKUP(E13,'TIPOS DE LEDS Y ADAPTADORES'!$A$1:$H$26,2,FALSE),"")</f>
        <v/>
      </c>
      <c r="K13" s="24" t="str">
        <f t="shared" si="1"/>
        <v/>
      </c>
    </row>
    <row r="14" spans="2:11" x14ac:dyDescent="0.3">
      <c r="B14" s="29" t="str">
        <f>IF(C14&lt;&gt;"", "Tira de LED 4","")</f>
        <v/>
      </c>
      <c r="C14" s="12"/>
      <c r="D14" s="13"/>
      <c r="E14" s="30" t="str">
        <f t="shared" si="0"/>
        <v/>
      </c>
      <c r="F14" s="30" t="str">
        <f>IFERROR(VLOOKUP(E14,'TIPOS DE LEDS Y ADAPTADORES'!$A$1:$H$26,6,FALSE),"")</f>
        <v/>
      </c>
      <c r="G14" s="31" t="str">
        <f>IFERROR(VLOOKUP(E14,'TIPOS DE LEDS Y ADAPTADORES'!$A$1:$H$26,4,FALSE),"")</f>
        <v/>
      </c>
      <c r="H14" s="31" t="str">
        <f>IFERROR(VLOOKUP(E14,'TIPOS DE LEDS Y ADAPTADORES'!$A$1:$H$26,7,FALSE),"")</f>
        <v/>
      </c>
      <c r="I14" s="31" t="str">
        <f>IFERROR(VLOOKUP(E14,'TIPOS DE LEDS Y ADAPTADORES'!$A$1:$H$26,8,FALSE), "")</f>
        <v/>
      </c>
      <c r="J14" s="31" t="str">
        <f>IFERROR(VLOOKUP(E14,'TIPOS DE LEDS Y ADAPTADORES'!$A$1:$H$26,2,FALSE),"")</f>
        <v/>
      </c>
      <c r="K14" s="24" t="str">
        <f t="shared" si="1"/>
        <v/>
      </c>
    </row>
    <row r="15" spans="2:11" x14ac:dyDescent="0.3">
      <c r="B15" s="29" t="str">
        <f>IF(C15&lt;&gt;"", "Tira de LED 5","")</f>
        <v/>
      </c>
      <c r="C15" s="12"/>
      <c r="D15" s="13"/>
      <c r="E15" s="30" t="str">
        <f t="shared" si="0"/>
        <v/>
      </c>
      <c r="F15" s="30" t="str">
        <f>IFERROR(VLOOKUP(E15,'TIPOS DE LEDS Y ADAPTADORES'!$A$1:$H$26,6,FALSE),"")</f>
        <v/>
      </c>
      <c r="G15" s="31" t="str">
        <f>IFERROR(VLOOKUP(E15,'TIPOS DE LEDS Y ADAPTADORES'!$A$1:$H$26,4,FALSE),"")</f>
        <v/>
      </c>
      <c r="H15" s="31" t="str">
        <f>IFERROR(VLOOKUP(E15,'TIPOS DE LEDS Y ADAPTADORES'!$A$1:$H$26,7,FALSE),"")</f>
        <v/>
      </c>
      <c r="I15" s="31" t="str">
        <f>IFERROR(VLOOKUP(E15,'TIPOS DE LEDS Y ADAPTADORES'!$A$1:$H$26,8,FALSE), "")</f>
        <v/>
      </c>
      <c r="J15" s="31" t="str">
        <f>IFERROR(VLOOKUP(E15,'TIPOS DE LEDS Y ADAPTADORES'!$A$1:$H$26,2,FALSE),"")</f>
        <v/>
      </c>
      <c r="K15" s="24" t="str">
        <f t="shared" si="1"/>
        <v/>
      </c>
    </row>
    <row r="16" spans="2:11" x14ac:dyDescent="0.3">
      <c r="B16" s="29" t="str">
        <f>IF(C16&lt;&gt;"", "Tira de LED 6","")</f>
        <v/>
      </c>
      <c r="C16" s="12"/>
      <c r="D16" s="13"/>
      <c r="E16" s="30" t="str">
        <f t="shared" si="0"/>
        <v/>
      </c>
      <c r="F16" s="30" t="str">
        <f>IFERROR(VLOOKUP(E16,'TIPOS DE LEDS Y ADAPTADORES'!$A$1:$H$26,6,FALSE),"")</f>
        <v/>
      </c>
      <c r="G16" s="31" t="str">
        <f>IFERROR(VLOOKUP(E16,'TIPOS DE LEDS Y ADAPTADORES'!$A$1:$H$26,4,FALSE),"")</f>
        <v/>
      </c>
      <c r="H16" s="31" t="str">
        <f>IFERROR(VLOOKUP(E16,'TIPOS DE LEDS Y ADAPTADORES'!$A$1:$H$26,7,FALSE),"")</f>
        <v/>
      </c>
      <c r="I16" s="31" t="str">
        <f>IFERROR(VLOOKUP(E16,'TIPOS DE LEDS Y ADAPTADORES'!$A$1:$H$26,8,FALSE), "")</f>
        <v/>
      </c>
      <c r="J16" s="31" t="str">
        <f>IFERROR(VLOOKUP(E16,'TIPOS DE LEDS Y ADAPTADORES'!$A$1:$H$26,2,FALSE),"")</f>
        <v/>
      </c>
      <c r="K16" s="24" t="str">
        <f t="shared" si="1"/>
        <v/>
      </c>
    </row>
    <row r="17" spans="2:11" x14ac:dyDescent="0.3">
      <c r="B17" s="32"/>
      <c r="C17" s="32"/>
      <c r="D17" s="33" t="s">
        <v>41</v>
      </c>
      <c r="E17" s="34"/>
      <c r="F17" s="33">
        <f>SUM(F11:F16)</f>
        <v>0</v>
      </c>
      <c r="G17" s="33"/>
      <c r="H17" s="33">
        <f>SUM(H11:H16)</f>
        <v>0</v>
      </c>
      <c r="I17" s="33">
        <f>SUM(I11:I16)</f>
        <v>0</v>
      </c>
      <c r="J17" s="34"/>
    </row>
    <row r="18" spans="2:11" x14ac:dyDescent="0.3">
      <c r="B18" s="42" t="s">
        <v>67</v>
      </c>
      <c r="C18" s="41"/>
      <c r="D18" s="43" t="s">
        <v>69</v>
      </c>
      <c r="G18" s="34" t="s">
        <v>68</v>
      </c>
      <c r="H18" s="34" t="s">
        <v>69</v>
      </c>
    </row>
    <row r="21" spans="2:11" ht="28.8" x14ac:dyDescent="0.55000000000000004">
      <c r="B21" s="35" t="s">
        <v>43</v>
      </c>
      <c r="C21" s="46" t="s">
        <v>63</v>
      </c>
      <c r="D21" s="47"/>
      <c r="E21" s="47"/>
      <c r="F21" s="47"/>
      <c r="G21" s="47"/>
      <c r="H21" s="47"/>
      <c r="I21" s="47"/>
      <c r="J21" s="47"/>
      <c r="K21" s="36" t="s">
        <v>64</v>
      </c>
    </row>
    <row r="22" spans="2:11" ht="25.8" x14ac:dyDescent="0.5">
      <c r="B22" s="37" t="str">
        <f>IF(C22="SELECCIONE LAS TIRAS DE LED PARA VER EL ADAPTADOR SUGERIDO","SELECCIONAR",IF(C22='TIPOS DE LEDS Y ADAPTADORES'!C29,'TIPOS DE LEDS Y ADAPTADORES'!B29,(IF(C22='TIPOS DE LEDS Y ADAPTADORES'!C30,'TIPOS DE LEDS Y ADAPTADORES'!B30,IF(C22='TIPOS DE LEDS Y ADAPTADORES'!C31,'TIPOS DE LEDS Y ADAPTADORES'!B31,IF(C22='TIPOS DE LEDS Y ADAPTADORES'!C32,'TIPOS DE LEDS Y ADAPTADORES'!B32,IF(C22='TIPOS DE LEDS Y ADAPTADORES'!C33,'TIPOS DE LEDS Y ADAPTADORES'!B33,"ERROR")))))))</f>
        <v>SELECCIONAR</v>
      </c>
      <c r="C22" s="48" t="str">
        <f>IF(D18="SÍ", IF(OR(K11="ERROR NO SE ENCUENTRA LED CON LAS CARACTERÍSTICAS INDICADAS, PUEDE TRATARSE DE UN LED ANTIGUO, CONSULTE A SU COMERCIO O COMERCIAL",K12="ERROR NO SE ENCUENTRA LED CON LAS CARACTERÍSTICAS INDICADAS, PUEDE TRATARSE DE UN LED ANTIGUO, CONSULTE A SU COMERCIO O COMERCIAL",K13="ERROR NO SE ENCUENTRA LED CON LAS CARACTERÍSTICAS INDICADAS, PUEDE TRATARSE DE UN LED ANTIGUO, CONSULTE A SU COMERCIO O COMERCIAL",K14="ERROR NO SE ENCUENTRA LED CON LAS CARACTERÍSTICAS INDICADAS, PUEDE TRATARSE DE UN LED ANTIGUO, CONSULTE A SU COMERCIO O COMERCIAL",K15="ERROR NO SE ENCUENTRA LED CON LAS CARACTERÍSTICAS INDICADAS, PUEDE TRATARSE DE UN LED ANTIGUO, CONSULTE A SU COMERCIO O COMERCIAL",K16="ERROR NO SE ENCUENTRA LED CON LAS CARACTERÍSTICAS INDICADAS, PUEDE TRATARSE DE UN LED ANTIGUO, CONSULTE A SU COMERCIO O COMERCIAL"),"ERROR REVISA LA COLUMNA CHECK",IF(H17=0, "SELECCIONE LAS TIRAS DE LED PARA VER EL ADAPTADOR SUGERIDO", IF(H17*1.1&gt;'TIPOS DE LEDS Y ADAPTADORES'!C33,"NO PUEDES UTILIZAR TANTAS TIRAS LED CON UN SOLO ADAPTADOR, UTILIZA MÁS DE 1 ADAPTADOR",IF(H17="","",IF(H17*1.1&gt;'TIPOS DE LEDS Y ADAPTADORES'!C32,'TIPOS DE LEDS Y ADAPTADORES'!C33,IF(H17*1.15&gt;'TIPOS DE LEDS Y ADAPTADORES'!C31,'TIPOS DE LEDS Y ADAPTADORES'!C32,IF(H17*1.1&gt;'TIPOS DE LEDS Y ADAPTADORES'!C30,'TIPOS DE LEDS Y ADAPTADORES'!C31,IF(H17*1.1&gt;'TIPOS DE LEDS Y ADAPTADORES'!C29,'TIPOS DE LEDS Y ADAPTADORES'!C30,IF(H17*1.1&lt;'TIPOS DE LEDS Y ADAPTADORES'!C29,'TIPOS DE LEDS Y ADAPTADORES'!C29))))))))),
IF(OR(K11="ERROR NO SE ENCUENTRA LED CON LAS CARACTERÍSTICAS INDICADAS, PUEDE TRATARSE DE UN LED ANTIGUO, CONSULTE A SU COMERCIO O COMERCIAL",K12="ERROR NO SE ENCUENTRA LED CON LAS CARACTERÍSTICAS INDICADAS, PUEDE TRATARSE DE UN LED ANTIGUO, CONSULTE A SU COMERCIO O COMERCIAL",K13="ERROR NO SE ENCUENTRA LED CON LAS CARACTERÍSTICAS INDICADAS, PUEDE TRATARSE DE UN LED ANTIGUO, CONSULTE A SU COMERCIO O COMERCIAL",K14="ERROR NO SE ENCUENTRA LED CON LAS CARACTERÍSTICAS INDICADAS, PUEDE TRATARSE DE UN LED ANTIGUO, CONSULTE A SU COMERCIO O COMERCIAL",K15="ERROR NO SE ENCUENTRA LED CON LAS CARACTERÍSTICAS INDICADAS, PUEDE TRATARSE DE UN LED ANTIGUO, CONSULTE A SU COMERCIO O COMERCIAL",K16="ERROR NO SE ENCUENTRA LED CON LAS CARACTERÍSTICAS INDICADAS, PUEDE TRATARSE DE UN LED ANTIGUO, CONSULTE A SU COMERCIO O COMERCIAL"),"ERROR REVISA LA COLUMNA CHECK",IF(H17=0, "SELECCIONE LAS TIRAS DE LED PARA VER EL ADAPTADOR SUGERIDO", IF(H17&gt;'TIPOS DE LEDS Y ADAPTADORES'!C33,"NO PUEDES UTILIZAR TANTAS TIRAS LED CON UN SOLO ADAPTADOR, UTILIZA MÁS DE 1 ADAPTADOR",IF(H17="","",IF(H17&gt;'TIPOS DE LEDS Y ADAPTADORES'!C32,'TIPOS DE LEDS Y ADAPTADORES'!C33,IF(H17&gt;'TIPOS DE LEDS Y ADAPTADORES'!C31,'TIPOS DE LEDS Y ADAPTADORES'!C32,IF(H17&gt;'TIPOS DE LEDS Y ADAPTADORES'!C30,'TIPOS DE LEDS Y ADAPTADORES'!C31,IF(H17&gt;'TIPOS DE LEDS Y ADAPTADORES'!C29,'TIPOS DE LEDS Y ADAPTADORES'!C30,IF(H17&lt;'TIPOS DE LEDS Y ADAPTADORES'!C29,'TIPOS DE LEDS Y ADAPTADORES'!C29))))))))))</f>
        <v>SELECCIONE LAS TIRAS DE LED PARA VER EL ADAPTADOR SUGERIDO</v>
      </c>
      <c r="D22" s="49"/>
      <c r="E22" s="49"/>
      <c r="F22" s="49"/>
      <c r="G22" s="49"/>
      <c r="H22" s="49"/>
      <c r="I22" s="49"/>
      <c r="J22" s="50"/>
    </row>
    <row r="23" spans="2:11" x14ac:dyDescent="0.3">
      <c r="B23" s="38" t="s">
        <v>44</v>
      </c>
    </row>
    <row r="25" spans="2:11" x14ac:dyDescent="0.3">
      <c r="B25" s="44" t="s">
        <v>70</v>
      </c>
    </row>
    <row r="27" spans="2:11" x14ac:dyDescent="0.3">
      <c r="B27" s="40" t="s">
        <v>62</v>
      </c>
    </row>
    <row r="28" spans="2:11" x14ac:dyDescent="0.3">
      <c r="B28" s="39"/>
    </row>
    <row r="31" spans="2:11" x14ac:dyDescent="0.3">
      <c r="D31" s="39"/>
    </row>
  </sheetData>
  <sheetProtection algorithmName="SHA-512" hashValue="kpi4UgryAfvFRmnsIa7hUFvwBxBWj+dGdQjRAYQkId7BYC4U5mIb8j5G57xzK1Pv621FsyCXWEHj6J9uDoy3Rw==" saltValue="M6r7Mt9QR7R3XeRPQeHhHw==" spinCount="100000" sheet="1" objects="1" scenarios="1"/>
  <mergeCells count="2">
    <mergeCell ref="C21:J21"/>
    <mergeCell ref="C22:J22"/>
  </mergeCells>
  <phoneticPr fontId="2" type="noConversion"/>
  <conditionalFormatting sqref="K11:K16">
    <cfRule type="cellIs" dxfId="23" priority="2" operator="equal">
      <formula>"ERROR SELECCIONE COLOR Y NÚMERO DE LEDS"</formula>
    </cfRule>
    <cfRule type="cellIs" dxfId="22" priority="3" operator="equal">
      <formula>"OK"</formula>
    </cfRule>
  </conditionalFormatting>
  <dataValidations count="3">
    <dataValidation type="list" allowBlank="1" showInputMessage="1" showErrorMessage="1" error="Esta cantidad de led no coincide con niguna tira, pica en la casilla desplegable y elige un número de led válido con el ratón." promptTitle="Número de leds" prompt="Selecciona el número de diodos leds de la tira. Ten en cuenta que no todas las tiras tienen el mismo número de led, comprueba en las siguentes columnas que el tamaño coincide y verifica en la columna CHECK si la combinación es correcta." sqref="D11:D16" xr:uid="{DE148D89-3A32-4CD2-A5F2-B178B5C47BBB}">
      <formula1>INDIRECT($C11)</formula1>
    </dataValidation>
    <dataValidation type="list" allowBlank="1" showInputMessage="1" showErrorMessage="1" promptTitle="Seleccione el color de las tiras" prompt="Seleccione en el desplegable el color de las tiras de led entre los disponibles." sqref="C11:C16" xr:uid="{D3D599B7-38CF-4D44-AD78-812C93D5FC74}">
      <formula1>COLOR_DE_LED</formula1>
    </dataValidation>
    <dataValidation type="list" allowBlank="1" showInputMessage="1" showErrorMessage="1" promptTitle="Seleccione &quot;SÍ&quot; o &quot;NO&quot;" prompt="Seleccione en el desplegable &quot;SÍ&quot; si tiene Aquacontrol o &quot;NO&quot; si no dispone de este dispositivo." sqref="D18" xr:uid="{3BCC86E3-B1D9-4C93-9D93-1C88BF98BC55}">
      <formula1>$G$18:$H$18</formula1>
    </dataValidation>
  </dataValidations>
  <hyperlinks>
    <hyperlink ref="B25" location="COLOR_DE_LED" display="CLICK AQUÍ PARA IR A LA LEYENDA DE LEDS" xr:uid="{74885665-A60D-48A1-B7D9-0E49C9F8B70F}"/>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A9FD-8D99-4F52-831D-B88F2F7A3392}">
  <dimension ref="A1:S33"/>
  <sheetViews>
    <sheetView workbookViewId="0">
      <selection activeCell="K13" sqref="K13"/>
    </sheetView>
  </sheetViews>
  <sheetFormatPr baseColWidth="10" defaultColWidth="8.33203125" defaultRowHeight="14.4" x14ac:dyDescent="0.3"/>
  <cols>
    <col min="1" max="1" width="30.5546875" style="5" bestFit="1" customWidth="1"/>
    <col min="2" max="2" width="13.6640625" style="5" bestFit="1" customWidth="1"/>
    <col min="3" max="4" width="40.6640625" style="5" customWidth="1"/>
    <col min="5" max="5" width="13.88671875" style="5" bestFit="1" customWidth="1"/>
    <col min="6" max="6" width="14.109375" style="5" bestFit="1" customWidth="1"/>
    <col min="7" max="7" width="15" style="5" bestFit="1" customWidth="1"/>
    <col min="8" max="8" width="13.88671875" style="5" bestFit="1" customWidth="1"/>
    <col min="9" max="10" width="8.33203125" style="5"/>
    <col min="11" max="11" width="14.88671875" style="5" customWidth="1"/>
    <col min="12" max="12" width="2.77734375" style="17" customWidth="1"/>
    <col min="13" max="13" width="13.88671875" style="5" bestFit="1" customWidth="1"/>
    <col min="14" max="14" width="2.77734375" style="17" customWidth="1"/>
    <col min="15" max="15" width="8.77734375" style="5" customWidth="1"/>
    <col min="16" max="16" width="2.77734375" style="17" customWidth="1"/>
    <col min="17" max="17" width="12.44140625" style="5" customWidth="1"/>
    <col min="18" max="18" width="2.77734375" style="17" customWidth="1"/>
    <col min="19" max="19" width="13.21875" style="5" customWidth="1"/>
    <col min="20" max="16384" width="8.33203125" style="5"/>
  </cols>
  <sheetData>
    <row r="1" spans="1:19" x14ac:dyDescent="0.3">
      <c r="A1" s="1" t="s">
        <v>40</v>
      </c>
      <c r="B1" s="1" t="s">
        <v>33</v>
      </c>
      <c r="C1" s="1" t="s">
        <v>29</v>
      </c>
      <c r="D1" s="1" t="s">
        <v>45</v>
      </c>
      <c r="E1" s="1" t="s">
        <v>28</v>
      </c>
      <c r="F1" s="1" t="s">
        <v>25</v>
      </c>
      <c r="G1" s="1" t="s">
        <v>26</v>
      </c>
      <c r="H1" s="1" t="s">
        <v>27</v>
      </c>
      <c r="I1" s="6"/>
      <c r="K1" s="22" t="s">
        <v>29</v>
      </c>
      <c r="L1" s="15"/>
      <c r="M1" s="3" t="s">
        <v>30</v>
      </c>
      <c r="N1" s="18"/>
      <c r="O1" s="3" t="s">
        <v>32</v>
      </c>
      <c r="P1" s="18"/>
      <c r="Q1" s="3" t="s">
        <v>31</v>
      </c>
      <c r="R1" s="18"/>
      <c r="S1" s="3" t="s">
        <v>72</v>
      </c>
    </row>
    <row r="2" spans="1:19" x14ac:dyDescent="0.3">
      <c r="A2" s="4" t="str">
        <f>C2&amp;"/"&amp;E2</f>
        <v>BLANCO/21</v>
      </c>
      <c r="B2" s="7" t="s">
        <v>0</v>
      </c>
      <c r="C2" s="7" t="s">
        <v>30</v>
      </c>
      <c r="D2" s="7" t="s">
        <v>54</v>
      </c>
      <c r="E2" s="8">
        <v>21</v>
      </c>
      <c r="F2" s="4">
        <v>12</v>
      </c>
      <c r="G2" s="9">
        <v>0.42</v>
      </c>
      <c r="H2" s="4">
        <v>5.04</v>
      </c>
      <c r="K2" s="14" t="s">
        <v>30</v>
      </c>
      <c r="L2" s="16"/>
      <c r="M2" s="21">
        <v>21</v>
      </c>
      <c r="N2" s="19"/>
      <c r="O2" s="21" t="s">
        <v>46</v>
      </c>
      <c r="P2" s="19"/>
      <c r="Q2" s="21">
        <v>21</v>
      </c>
      <c r="R2" s="19"/>
      <c r="S2" s="21">
        <v>15</v>
      </c>
    </row>
    <row r="3" spans="1:19" x14ac:dyDescent="0.3">
      <c r="A3" s="4" t="str">
        <f t="shared" ref="A3:A26" si="0">C3&amp;"/"&amp;E3</f>
        <v>BLANCO/27</v>
      </c>
      <c r="B3" s="7" t="s">
        <v>1</v>
      </c>
      <c r="C3" s="7" t="s">
        <v>30</v>
      </c>
      <c r="D3" s="7" t="s">
        <v>55</v>
      </c>
      <c r="E3" s="8">
        <v>27</v>
      </c>
      <c r="F3" s="4">
        <v>12</v>
      </c>
      <c r="G3" s="9">
        <v>0.54</v>
      </c>
      <c r="H3" s="4">
        <v>6.48</v>
      </c>
      <c r="K3" s="14" t="s">
        <v>32</v>
      </c>
      <c r="L3" s="16"/>
      <c r="M3" s="21">
        <v>27</v>
      </c>
      <c r="N3" s="19"/>
      <c r="O3" s="21" t="s">
        <v>47</v>
      </c>
      <c r="P3" s="19"/>
      <c r="Q3" s="21">
        <v>27</v>
      </c>
      <c r="R3" s="19"/>
      <c r="S3" s="21">
        <v>18</v>
      </c>
    </row>
    <row r="4" spans="1:19" x14ac:dyDescent="0.3">
      <c r="A4" s="4" t="str">
        <f t="shared" si="0"/>
        <v>BLANCO/33</v>
      </c>
      <c r="B4" s="7" t="s">
        <v>2</v>
      </c>
      <c r="C4" s="7" t="s">
        <v>30</v>
      </c>
      <c r="D4" s="7" t="s">
        <v>56</v>
      </c>
      <c r="E4" s="8">
        <v>33</v>
      </c>
      <c r="F4" s="4">
        <v>12</v>
      </c>
      <c r="G4" s="9">
        <v>1.375</v>
      </c>
      <c r="H4" s="4">
        <v>16.5</v>
      </c>
      <c r="K4" s="14" t="s">
        <v>31</v>
      </c>
      <c r="L4" s="16"/>
      <c r="M4" s="21">
        <v>33</v>
      </c>
      <c r="N4" s="19"/>
      <c r="O4" s="21" t="s">
        <v>48</v>
      </c>
      <c r="P4" s="19"/>
      <c r="Q4" s="21">
        <v>33</v>
      </c>
      <c r="R4" s="19"/>
      <c r="S4" s="21">
        <v>21</v>
      </c>
    </row>
    <row r="5" spans="1:19" x14ac:dyDescent="0.3">
      <c r="A5" s="4" t="str">
        <f t="shared" si="0"/>
        <v>BLANCO/48</v>
      </c>
      <c r="B5" s="7" t="s">
        <v>3</v>
      </c>
      <c r="C5" s="7" t="s">
        <v>30</v>
      </c>
      <c r="D5" s="7" t="s">
        <v>57</v>
      </c>
      <c r="E5" s="8">
        <v>48</v>
      </c>
      <c r="F5" s="4">
        <v>12</v>
      </c>
      <c r="G5" s="9">
        <v>2</v>
      </c>
      <c r="H5" s="4">
        <v>24</v>
      </c>
      <c r="K5" s="14" t="s">
        <v>72</v>
      </c>
      <c r="L5" s="16"/>
      <c r="M5" s="21">
        <v>48</v>
      </c>
      <c r="N5" s="19"/>
      <c r="O5" s="21" t="s">
        <v>49</v>
      </c>
      <c r="P5" s="19"/>
      <c r="Q5" s="21">
        <v>48</v>
      </c>
      <c r="R5" s="19"/>
      <c r="S5" s="21">
        <v>24</v>
      </c>
    </row>
    <row r="6" spans="1:19" x14ac:dyDescent="0.3">
      <c r="A6" s="4" t="str">
        <f t="shared" si="0"/>
        <v>BLANCO/63</v>
      </c>
      <c r="B6" s="7" t="s">
        <v>4</v>
      </c>
      <c r="C6" s="7" t="s">
        <v>30</v>
      </c>
      <c r="D6" s="7" t="s">
        <v>58</v>
      </c>
      <c r="E6" s="8">
        <v>63</v>
      </c>
      <c r="F6" s="4">
        <v>12</v>
      </c>
      <c r="G6" s="9">
        <v>2.625</v>
      </c>
      <c r="H6" s="4">
        <v>31.5</v>
      </c>
      <c r="K6" s="6"/>
      <c r="L6" s="6"/>
      <c r="M6" s="21">
        <v>63</v>
      </c>
      <c r="N6" s="19"/>
      <c r="O6" s="21" t="s">
        <v>50</v>
      </c>
      <c r="P6" s="19"/>
      <c r="Q6" s="21">
        <v>63</v>
      </c>
      <c r="R6" s="19"/>
      <c r="S6" s="21">
        <v>27</v>
      </c>
    </row>
    <row r="7" spans="1:19" x14ac:dyDescent="0.3">
      <c r="A7" s="4" t="str">
        <f t="shared" si="0"/>
        <v>BLANCO/78</v>
      </c>
      <c r="B7" s="7" t="s">
        <v>5</v>
      </c>
      <c r="C7" s="7" t="s">
        <v>30</v>
      </c>
      <c r="D7" s="7" t="s">
        <v>59</v>
      </c>
      <c r="E7" s="8">
        <v>78</v>
      </c>
      <c r="F7" s="4">
        <v>12</v>
      </c>
      <c r="G7" s="9">
        <v>3.25</v>
      </c>
      <c r="H7" s="4">
        <v>39</v>
      </c>
      <c r="M7" s="21">
        <v>78</v>
      </c>
      <c r="N7" s="20"/>
      <c r="Q7" s="21">
        <v>78</v>
      </c>
      <c r="R7" s="20"/>
    </row>
    <row r="8" spans="1:19" x14ac:dyDescent="0.3">
      <c r="A8" s="4" t="str">
        <f t="shared" si="0"/>
        <v>AZUL/48(24x2)</v>
      </c>
      <c r="B8" s="7" t="s">
        <v>6</v>
      </c>
      <c r="C8" s="7" t="s">
        <v>32</v>
      </c>
      <c r="D8" s="7" t="s">
        <v>54</v>
      </c>
      <c r="E8" s="8" t="s">
        <v>46</v>
      </c>
      <c r="F8" s="4">
        <v>12</v>
      </c>
      <c r="G8" s="9">
        <v>0.52500000000000002</v>
      </c>
      <c r="H8" s="4">
        <v>6.3</v>
      </c>
      <c r="N8" s="20"/>
      <c r="Q8" s="21">
        <v>12</v>
      </c>
      <c r="R8" s="20"/>
    </row>
    <row r="9" spans="1:19" x14ac:dyDescent="0.3">
      <c r="A9" s="4" t="str">
        <f t="shared" si="0"/>
        <v>AZUL/54(27x2)</v>
      </c>
      <c r="B9" s="7" t="s">
        <v>7</v>
      </c>
      <c r="C9" s="7" t="s">
        <v>32</v>
      </c>
      <c r="D9" s="7" t="s">
        <v>55</v>
      </c>
      <c r="E9" s="8" t="s">
        <v>47</v>
      </c>
      <c r="F9" s="4">
        <v>12</v>
      </c>
      <c r="G9" s="9">
        <v>0.67499999999999993</v>
      </c>
      <c r="H9" s="4">
        <v>8.1</v>
      </c>
      <c r="N9" s="20"/>
      <c r="Q9" s="21">
        <v>15</v>
      </c>
      <c r="R9" s="20"/>
    </row>
    <row r="10" spans="1:19" x14ac:dyDescent="0.3">
      <c r="A10" s="4" t="str">
        <f t="shared" si="0"/>
        <v>AZUL/66(33x2)</v>
      </c>
      <c r="B10" s="7" t="s">
        <v>8</v>
      </c>
      <c r="C10" s="7" t="s">
        <v>32</v>
      </c>
      <c r="D10" s="7" t="s">
        <v>56</v>
      </c>
      <c r="E10" s="8" t="s">
        <v>48</v>
      </c>
      <c r="F10" s="4">
        <v>12</v>
      </c>
      <c r="G10" s="9">
        <v>0.82500000000000007</v>
      </c>
      <c r="H10" s="4">
        <v>9.9</v>
      </c>
      <c r="N10" s="20"/>
      <c r="Q10" s="21">
        <v>18</v>
      </c>
      <c r="R10" s="20"/>
    </row>
    <row r="11" spans="1:19" x14ac:dyDescent="0.3">
      <c r="A11" s="4" t="str">
        <f t="shared" si="0"/>
        <v>AZUL/96(48x2)</v>
      </c>
      <c r="B11" s="7" t="s">
        <v>9</v>
      </c>
      <c r="C11" s="7" t="s">
        <v>32</v>
      </c>
      <c r="D11" s="7" t="s">
        <v>57</v>
      </c>
      <c r="E11" s="8" t="s">
        <v>49</v>
      </c>
      <c r="F11" s="4">
        <v>12</v>
      </c>
      <c r="G11" s="9">
        <v>1.2</v>
      </c>
      <c r="H11" s="4">
        <v>14.4</v>
      </c>
      <c r="N11" s="20"/>
    </row>
    <row r="12" spans="1:19" x14ac:dyDescent="0.3">
      <c r="A12" s="4" t="str">
        <f t="shared" si="0"/>
        <v>AZUL/126(63x2)</v>
      </c>
      <c r="B12" s="7" t="s">
        <v>10</v>
      </c>
      <c r="C12" s="7" t="s">
        <v>32</v>
      </c>
      <c r="D12" s="7" t="s">
        <v>58</v>
      </c>
      <c r="E12" s="8" t="s">
        <v>50</v>
      </c>
      <c r="F12" s="4">
        <v>12</v>
      </c>
      <c r="G12" s="9">
        <v>1.575</v>
      </c>
      <c r="H12" s="4">
        <v>18.899999999999999</v>
      </c>
      <c r="N12" s="20"/>
    </row>
    <row r="13" spans="1:19" x14ac:dyDescent="0.3">
      <c r="A13" s="4" t="str">
        <f t="shared" si="0"/>
        <v>RGB/21</v>
      </c>
      <c r="B13" s="7" t="s">
        <v>11</v>
      </c>
      <c r="C13" s="7" t="s">
        <v>31</v>
      </c>
      <c r="D13" s="7" t="s">
        <v>51</v>
      </c>
      <c r="E13" s="8">
        <v>21</v>
      </c>
      <c r="F13" s="4">
        <v>12</v>
      </c>
      <c r="G13" s="4">
        <v>0.42</v>
      </c>
      <c r="H13" s="4">
        <v>5.04</v>
      </c>
      <c r="K13" s="45" t="s">
        <v>71</v>
      </c>
      <c r="N13" s="20"/>
    </row>
    <row r="14" spans="1:19" x14ac:dyDescent="0.3">
      <c r="A14" s="4" t="str">
        <f t="shared" si="0"/>
        <v>RGB/27</v>
      </c>
      <c r="B14" s="7" t="s">
        <v>12</v>
      </c>
      <c r="C14" s="7" t="s">
        <v>31</v>
      </c>
      <c r="D14" s="7" t="s">
        <v>52</v>
      </c>
      <c r="E14" s="8">
        <v>27</v>
      </c>
      <c r="F14" s="4">
        <v>12</v>
      </c>
      <c r="G14" s="4">
        <v>0.54</v>
      </c>
      <c r="H14" s="4">
        <v>6.48</v>
      </c>
      <c r="N14" s="20"/>
    </row>
    <row r="15" spans="1:19" x14ac:dyDescent="0.3">
      <c r="A15" s="4" t="str">
        <f t="shared" si="0"/>
        <v>RGB/33</v>
      </c>
      <c r="B15" s="7" t="s">
        <v>13</v>
      </c>
      <c r="C15" s="7" t="s">
        <v>31</v>
      </c>
      <c r="D15" s="7" t="s">
        <v>53</v>
      </c>
      <c r="E15" s="8">
        <v>33</v>
      </c>
      <c r="F15" s="4">
        <v>12</v>
      </c>
      <c r="G15" s="4">
        <v>0.66</v>
      </c>
      <c r="H15" s="4">
        <v>7.92</v>
      </c>
      <c r="N15" s="20"/>
    </row>
    <row r="16" spans="1:19" x14ac:dyDescent="0.3">
      <c r="A16" s="4" t="str">
        <f t="shared" si="0"/>
        <v>RGB/48</v>
      </c>
      <c r="B16" s="7" t="s">
        <v>14</v>
      </c>
      <c r="C16" s="7" t="s">
        <v>31</v>
      </c>
      <c r="D16" s="7" t="s">
        <v>54</v>
      </c>
      <c r="E16" s="8">
        <v>48</v>
      </c>
      <c r="F16" s="4">
        <v>12</v>
      </c>
      <c r="G16" s="4">
        <v>0.96</v>
      </c>
      <c r="H16" s="4">
        <v>11.52</v>
      </c>
      <c r="N16" s="20"/>
    </row>
    <row r="17" spans="1:8" x14ac:dyDescent="0.3">
      <c r="A17" s="4" t="str">
        <f t="shared" si="0"/>
        <v>RGB/63</v>
      </c>
      <c r="B17" s="7" t="s">
        <v>15</v>
      </c>
      <c r="C17" s="7" t="s">
        <v>31</v>
      </c>
      <c r="D17" s="7" t="s">
        <v>55</v>
      </c>
      <c r="E17" s="8">
        <v>63</v>
      </c>
      <c r="F17" s="4">
        <v>12</v>
      </c>
      <c r="G17" s="4">
        <v>1.26</v>
      </c>
      <c r="H17" s="4">
        <v>15.12</v>
      </c>
    </row>
    <row r="18" spans="1:8" x14ac:dyDescent="0.3">
      <c r="A18" s="4" t="str">
        <f t="shared" si="0"/>
        <v>RGB/78</v>
      </c>
      <c r="B18" s="7" t="s">
        <v>16</v>
      </c>
      <c r="C18" s="7" t="s">
        <v>31</v>
      </c>
      <c r="D18" s="7" t="s">
        <v>56</v>
      </c>
      <c r="E18" s="8">
        <v>78</v>
      </c>
      <c r="F18" s="4">
        <v>12</v>
      </c>
      <c r="G18" s="4">
        <v>1.5599999999999998</v>
      </c>
      <c r="H18" s="4">
        <v>18.72</v>
      </c>
    </row>
    <row r="19" spans="1:8" x14ac:dyDescent="0.3">
      <c r="A19" s="4" t="str">
        <f t="shared" si="0"/>
        <v>RGB/12</v>
      </c>
      <c r="B19" s="7" t="s">
        <v>17</v>
      </c>
      <c r="C19" s="7" t="s">
        <v>31</v>
      </c>
      <c r="D19" s="7" t="s">
        <v>57</v>
      </c>
      <c r="E19" s="8">
        <v>12</v>
      </c>
      <c r="F19" s="4">
        <v>12</v>
      </c>
      <c r="G19" s="4">
        <v>0.24</v>
      </c>
      <c r="H19" s="4">
        <v>2.88</v>
      </c>
    </row>
    <row r="20" spans="1:8" x14ac:dyDescent="0.3">
      <c r="A20" s="4" t="str">
        <f t="shared" si="0"/>
        <v>RGB/15</v>
      </c>
      <c r="B20" s="7" t="s">
        <v>18</v>
      </c>
      <c r="C20" s="7" t="s">
        <v>31</v>
      </c>
      <c r="D20" s="7" t="s">
        <v>58</v>
      </c>
      <c r="E20" s="8">
        <v>15</v>
      </c>
      <c r="F20" s="4">
        <v>12</v>
      </c>
      <c r="G20" s="4">
        <v>0.3</v>
      </c>
      <c r="H20" s="4">
        <v>3.6</v>
      </c>
    </row>
    <row r="21" spans="1:8" x14ac:dyDescent="0.3">
      <c r="A21" s="4" t="str">
        <f t="shared" si="0"/>
        <v>RGB/18</v>
      </c>
      <c r="B21" s="7" t="s">
        <v>19</v>
      </c>
      <c r="C21" s="7" t="s">
        <v>31</v>
      </c>
      <c r="D21" s="7" t="s">
        <v>59</v>
      </c>
      <c r="E21" s="8">
        <v>18</v>
      </c>
      <c r="F21" s="4">
        <v>12</v>
      </c>
      <c r="G21" s="4">
        <v>0.36000000000000004</v>
      </c>
      <c r="H21" s="4">
        <v>4.32</v>
      </c>
    </row>
    <row r="22" spans="1:8" x14ac:dyDescent="0.3">
      <c r="A22" s="4" t="str">
        <f t="shared" si="0"/>
        <v>MARINO_UV/15</v>
      </c>
      <c r="B22" s="7" t="s">
        <v>20</v>
      </c>
      <c r="C22" s="7" t="s">
        <v>72</v>
      </c>
      <c r="D22" s="7" t="s">
        <v>54</v>
      </c>
      <c r="E22" s="8">
        <v>15</v>
      </c>
      <c r="F22" s="4">
        <v>12</v>
      </c>
      <c r="G22" s="4">
        <v>0.25</v>
      </c>
      <c r="H22" s="4">
        <v>3</v>
      </c>
    </row>
    <row r="23" spans="1:8" x14ac:dyDescent="0.3">
      <c r="A23" s="4" t="str">
        <f t="shared" si="0"/>
        <v>MARINO_UV/18</v>
      </c>
      <c r="B23" s="7" t="s">
        <v>21</v>
      </c>
      <c r="C23" s="7" t="s">
        <v>72</v>
      </c>
      <c r="D23" s="7" t="s">
        <v>55</v>
      </c>
      <c r="E23" s="8">
        <v>18</v>
      </c>
      <c r="F23" s="4">
        <v>12</v>
      </c>
      <c r="G23" s="4">
        <v>0.3</v>
      </c>
      <c r="H23" s="4">
        <v>3.6</v>
      </c>
    </row>
    <row r="24" spans="1:8" x14ac:dyDescent="0.3">
      <c r="A24" s="4" t="str">
        <f t="shared" si="0"/>
        <v>MARINO_UV/21</v>
      </c>
      <c r="B24" s="7" t="s">
        <v>22</v>
      </c>
      <c r="C24" s="7" t="s">
        <v>72</v>
      </c>
      <c r="D24" s="7" t="s">
        <v>56</v>
      </c>
      <c r="E24" s="8">
        <v>21</v>
      </c>
      <c r="F24" s="4">
        <v>12</v>
      </c>
      <c r="G24" s="4">
        <v>0.35000000000000003</v>
      </c>
      <c r="H24" s="4">
        <v>4.2</v>
      </c>
    </row>
    <row r="25" spans="1:8" x14ac:dyDescent="0.3">
      <c r="A25" s="4" t="str">
        <f t="shared" si="0"/>
        <v>MARINO_UV/24</v>
      </c>
      <c r="B25" s="7" t="s">
        <v>23</v>
      </c>
      <c r="C25" s="7" t="s">
        <v>72</v>
      </c>
      <c r="D25" s="7" t="s">
        <v>57</v>
      </c>
      <c r="E25" s="8">
        <v>24</v>
      </c>
      <c r="F25" s="4">
        <v>12</v>
      </c>
      <c r="G25" s="4">
        <v>0.39999999999999997</v>
      </c>
      <c r="H25" s="4">
        <v>4.8</v>
      </c>
    </row>
    <row r="26" spans="1:8" x14ac:dyDescent="0.3">
      <c r="A26" s="4" t="str">
        <f t="shared" si="0"/>
        <v>MARINO_UV/27</v>
      </c>
      <c r="B26" s="7" t="s">
        <v>24</v>
      </c>
      <c r="C26" s="7" t="s">
        <v>72</v>
      </c>
      <c r="D26" s="7" t="s">
        <v>58</v>
      </c>
      <c r="E26" s="8">
        <v>27</v>
      </c>
      <c r="F26" s="4">
        <v>12</v>
      </c>
      <c r="G26" s="4">
        <v>0.45</v>
      </c>
      <c r="H26" s="4">
        <v>5.4</v>
      </c>
    </row>
    <row r="28" spans="1:8" x14ac:dyDescent="0.3">
      <c r="B28" s="1" t="s">
        <v>33</v>
      </c>
      <c r="C28" s="2" t="s">
        <v>34</v>
      </c>
    </row>
    <row r="29" spans="1:8" x14ac:dyDescent="0.3">
      <c r="B29" s="10" t="s">
        <v>35</v>
      </c>
      <c r="C29" s="11">
        <v>0.5</v>
      </c>
    </row>
    <row r="30" spans="1:8" x14ac:dyDescent="0.3">
      <c r="B30" s="10" t="s">
        <v>36</v>
      </c>
      <c r="C30" s="11">
        <v>1</v>
      </c>
    </row>
    <row r="31" spans="1:8" x14ac:dyDescent="0.3">
      <c r="B31" s="10" t="s">
        <v>37</v>
      </c>
      <c r="C31" s="11">
        <v>1.5</v>
      </c>
    </row>
    <row r="32" spans="1:8" x14ac:dyDescent="0.3">
      <c r="B32" s="10" t="s">
        <v>38</v>
      </c>
      <c r="C32" s="11">
        <v>2</v>
      </c>
    </row>
    <row r="33" spans="2:3" x14ac:dyDescent="0.3">
      <c r="B33" s="10" t="s">
        <v>39</v>
      </c>
      <c r="C33" s="11">
        <v>4</v>
      </c>
    </row>
  </sheetData>
  <sheetProtection algorithmName="SHA-512" hashValue="ZopAhI3Ibp9Z3yNQteAMNFPIIMnmYIUVy9zKaBuYRKI/T4Cn7zyvwIsrSdeLQcV/0iRRsUe+jZ6pnqDFhsJ5gQ==" saltValue="gBPHd5VddMZanKUn7nta1w==" spinCount="100000" sheet="1" objects="1" scenarios="1"/>
  <phoneticPr fontId="2" type="noConversion"/>
  <conditionalFormatting sqref="O1:S1">
    <cfRule type="duplicateValues" dxfId="21" priority="1"/>
  </conditionalFormatting>
  <conditionalFormatting sqref="M1:N1 N18:N33 M8:M23 N46:N1048576 M36:M1048576 N12 N14 N8:N9">
    <cfRule type="duplicateValues" dxfId="20" priority="4"/>
  </conditionalFormatting>
  <hyperlinks>
    <hyperlink ref="K13" location="'PROGRAMA AYUDA'!A1" display="CLICK AQUÍ PARA VOLVER A LA HOJA DEL PROGRAMA DE AYUDA" xr:uid="{8F63534E-F38B-44D9-993D-69531DDE9F6D}"/>
  </hyperlinks>
  <pageMargins left="0.7" right="0.7" top="0.75" bottom="0.75" header="0.3" footer="0.3"/>
  <pageSetup paperSize="9" orientation="portrait" r:id="rId1"/>
  <drawing r:id="rId2"/>
  <tableParts count="5">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PROGRAMA AYUDA</vt:lpstr>
      <vt:lpstr>TIPOS DE LEDS Y ADAPTADORES</vt:lpstr>
      <vt:lpstr>AZUL</vt:lpstr>
      <vt:lpstr>BLANCO</vt:lpstr>
      <vt:lpstr>COLOR_DE_LED</vt:lpstr>
      <vt:lpstr>MARINO_UV</vt:lpstr>
      <vt:lpstr>RGB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Alexis Ojeda Rodriguez</dc:creator>
  <cp:lastModifiedBy>Tomas Cabrera Afonso</cp:lastModifiedBy>
  <dcterms:created xsi:type="dcterms:W3CDTF">2020-06-15T12:02:11Z</dcterms:created>
  <dcterms:modified xsi:type="dcterms:W3CDTF">2021-02-18T07:27:13Z</dcterms:modified>
</cp:coreProperties>
</file>