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documentos2020\documentos2020\tcabrera\Documents\~ICA\Estudios\2022\AQUA CONTROL 2022\"/>
    </mc:Choice>
  </mc:AlternateContent>
  <xr:revisionPtr revIDLastSave="0" documentId="13_ncr:1_{9FE28170-A06A-473F-954C-5EC0372712A0}" xr6:coauthVersionLast="47" xr6:coauthVersionMax="47" xr10:uidLastSave="{00000000-0000-0000-0000-000000000000}"/>
  <bookViews>
    <workbookView xWindow="-108" yWindow="-108" windowWidth="41496" windowHeight="16896" xr2:uid="{67F824D1-61B7-43DF-894D-72836025A1EC}"/>
  </bookViews>
  <sheets>
    <sheet name="PROGRAMA AYUDA" sheetId="3" r:id="rId1"/>
    <sheet name="TIPOS DE LEDS Y ADAPTADORES" sheetId="2" r:id="rId2"/>
  </sheets>
  <definedNames>
    <definedName name="AZUL">#REF!</definedName>
    <definedName name="BLANCO">#REF!</definedName>
    <definedName name="COLOR_DE_LED">#REF!</definedName>
    <definedName name="MARINO_UV">#REF!</definedName>
    <definedName name="RGB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21" i="3" l="1"/>
  <c r="F21" i="3" s="1"/>
  <c r="G21" i="3"/>
  <c r="C11" i="3"/>
  <c r="C16" i="3"/>
  <c r="D16" i="3"/>
  <c r="E16" i="3"/>
  <c r="F16" i="3"/>
  <c r="G16" i="3"/>
  <c r="H16" i="3"/>
  <c r="C12" i="3"/>
  <c r="D12" i="3"/>
  <c r="E12" i="3"/>
  <c r="F12" i="3"/>
  <c r="G12" i="3"/>
  <c r="H12" i="3"/>
  <c r="C13" i="3"/>
  <c r="D13" i="3"/>
  <c r="E13" i="3"/>
  <c r="F13" i="3"/>
  <c r="G13" i="3"/>
  <c r="H13" i="3"/>
  <c r="C14" i="3"/>
  <c r="D14" i="3"/>
  <c r="E14" i="3"/>
  <c r="F14" i="3"/>
  <c r="G14" i="3"/>
  <c r="H14" i="3"/>
  <c r="C15" i="3"/>
  <c r="D15" i="3"/>
  <c r="E15" i="3"/>
  <c r="F15" i="3"/>
  <c r="G15" i="3"/>
  <c r="H15" i="3"/>
  <c r="H11" i="3"/>
  <c r="G11" i="3"/>
  <c r="F11" i="3"/>
  <c r="E11" i="3"/>
  <c r="D11" i="3"/>
  <c r="G17" i="3" l="1"/>
  <c r="C25" i="3" s="1"/>
  <c r="H17" i="3"/>
  <c r="B25" i="3" l="1"/>
</calcChain>
</file>

<file path=xl/sharedStrings.xml><?xml version="1.0" encoding="utf-8"?>
<sst xmlns="http://schemas.openxmlformats.org/spreadsheetml/2006/main" count="143" uniqueCount="91">
  <si>
    <t>LR22B21</t>
  </si>
  <si>
    <t>LR22B27</t>
  </si>
  <si>
    <t>LR50B33</t>
  </si>
  <si>
    <t>LR50B48</t>
  </si>
  <si>
    <t>LR50B63</t>
  </si>
  <si>
    <t>LR50B78</t>
  </si>
  <si>
    <t>LR5A42</t>
  </si>
  <si>
    <t>LR5A54</t>
  </si>
  <si>
    <t>LR5A66</t>
  </si>
  <si>
    <t>LR5A96</t>
  </si>
  <si>
    <t>LR5A126</t>
  </si>
  <si>
    <t>LRRGB21</t>
  </si>
  <si>
    <t>LRRGB27</t>
  </si>
  <si>
    <t>LRRGB33</t>
  </si>
  <si>
    <t>LRRGB48</t>
  </si>
  <si>
    <t>LRRGB63</t>
  </si>
  <si>
    <t>LRRGB78</t>
  </si>
  <si>
    <t>LNRGB12</t>
  </si>
  <si>
    <t>LNRGB15</t>
  </si>
  <si>
    <t>LNRGB18</t>
  </si>
  <si>
    <t>LR20B15</t>
  </si>
  <si>
    <t>LR20B18</t>
  </si>
  <si>
    <t>LR20B21</t>
  </si>
  <si>
    <t>LR20B24</t>
  </si>
  <si>
    <t>LR20B27</t>
  </si>
  <si>
    <t>VOLTAJE (VDC)</t>
  </si>
  <si>
    <t>INTENSIDAD (A)</t>
  </si>
  <si>
    <t>POTENCIA (W)</t>
  </si>
  <si>
    <t>NUMERO LEDS</t>
  </si>
  <si>
    <t>COLOR DE LED</t>
  </si>
  <si>
    <t>BLANCO</t>
  </si>
  <si>
    <t>RGB</t>
  </si>
  <si>
    <t>AZUL</t>
  </si>
  <si>
    <t>REFERENCIA</t>
  </si>
  <si>
    <t>AMPERIOS</t>
  </si>
  <si>
    <t>TOTAL</t>
  </si>
  <si>
    <t>ADAPTADOR*</t>
  </si>
  <si>
    <t>TAMAÑO</t>
  </si>
  <si>
    <t>48(24x2)</t>
  </si>
  <si>
    <t>54(27x2)</t>
  </si>
  <si>
    <t>66(33x2)</t>
  </si>
  <si>
    <t>96(48x2)</t>
  </si>
  <si>
    <t>126(63x2)</t>
  </si>
  <si>
    <t>18,3cm</t>
  </si>
  <si>
    <t>23,8cm</t>
  </si>
  <si>
    <t>28cm</t>
  </si>
  <si>
    <t>29,1cm</t>
  </si>
  <si>
    <t>37,5cm</t>
  </si>
  <si>
    <t>45,8cm</t>
  </si>
  <si>
    <t>66,7cm</t>
  </si>
  <si>
    <t>87,5cm</t>
  </si>
  <si>
    <t>105cm</t>
  </si>
  <si>
    <t>INTENSIDAD MÁX. (A)</t>
  </si>
  <si>
    <t>* Solo funciona con leds de carcasas rígidas</t>
  </si>
  <si>
    <t xml:space="preserve">   ¿Quieres un acuario INTELIGENTE?</t>
  </si>
  <si>
    <t>SELECCIONA LAS TIRAS DE LED PARA VER EL TRANSFORMADOR REQUERIDO</t>
  </si>
  <si>
    <t>PROGRAMA DE AYUDA PARA SELECCIÓN TRANSFORMADOR</t>
  </si>
  <si>
    <t>¿DISPONE DE AQUACONTROL?</t>
  </si>
  <si>
    <t>SÍ</t>
  </si>
  <si>
    <t>NO</t>
  </si>
  <si>
    <t>CLICK AQUÍ PARA IR A LA LEYENDA DE LEDS</t>
  </si>
  <si>
    <t>CLICK AQUÍ PARA VOLVER A LA HOJA DEL PROGRAMA DE AYUDA</t>
  </si>
  <si>
    <t>MARINO_UV</t>
  </si>
  <si>
    <t>AMPERAJE RECOMENDADO</t>
  </si>
  <si>
    <t>LR22W18</t>
  </si>
  <si>
    <t>LR22W21</t>
  </si>
  <si>
    <t>LR22W27</t>
  </si>
  <si>
    <t>LR22W39</t>
  </si>
  <si>
    <t>LR22W63</t>
  </si>
  <si>
    <t>LR22W78</t>
  </si>
  <si>
    <t>29,19cm</t>
  </si>
  <si>
    <t>37,53cm</t>
  </si>
  <si>
    <t>45,87cm</t>
  </si>
  <si>
    <t>66,72cm</t>
  </si>
  <si>
    <t>87,57cm</t>
  </si>
  <si>
    <t>DI4A1X2</t>
  </si>
  <si>
    <t>DI4A1X3</t>
  </si>
  <si>
    <t>AE1205 o AEW1205</t>
  </si>
  <si>
    <t>AE1215 o AEW1215</t>
  </si>
  <si>
    <t>AE1210 o AEW1210</t>
  </si>
  <si>
    <t>AE1220 o AEW1220</t>
  </si>
  <si>
    <t>AE1240 o AEW1240</t>
  </si>
  <si>
    <t>Divisor x2 para 4Amperios máximo</t>
  </si>
  <si>
    <t>Divisor x3 para 4Amperios máximo</t>
  </si>
  <si>
    <t>Total:</t>
  </si>
  <si>
    <t>Nº DIVISORES</t>
  </si>
  <si>
    <t>TIRAS DE LED QUE PUEDE COLOCAR</t>
  </si>
  <si>
    <t>** Tener en cuenta amperaje máximo por divisor</t>
  </si>
  <si>
    <t>DIVISORES DE POTENCIA **</t>
  </si>
  <si>
    <t>* Siempre podrás utilizar un adaptador de mayor amperaje al indicado si lo deseas, lo que alargará la vida del conjunto.</t>
  </si>
  <si>
    <t>* Si quieres ubicar dos tiras de leds o más recuerda que puedes adquirir los divisores de potencia disponibles teniendo en cuenta las salidas que necesites y el amperaje máximo.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</si>
</sst>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&quot; A&quot;"/>
    <numFmt numFmtId="165" formatCode="0&quot; LEDS EN TOTAL&quot;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24"/>
      <color theme="1"/>
      <name val="Times New Roman"/>
      <family val="1"/>
    </font>
    <font>
      <sz val="36"/>
      <color theme="1"/>
      <name val="Times New Roman"/>
      <family val="1"/>
    </font>
    <font>
      <b/>
      <sz val="22"/>
      <color theme="4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60">
    <xf numFmtId="0" fontId="0" fillId="0" borderId="0" xfId="0"/>
    <xf numFmtId="0" fontId="3" fillId="2" borderId="2" xfId="0" applyFont="1" applyFill="1" applyBorder="1" applyAlignment="1">
      <alignment horizontal="center"/>
    </xf>
    <xf numFmtId="0" fontId="3" fillId="2" borderId="2" xfId="0" applyFont="1" applyFill="1" applyBorder="1"/>
    <xf numFmtId="0" fontId="0" fillId="3" borderId="2" xfId="0" applyFill="1" applyBorder="1" applyAlignment="1">
      <alignment horizontal="center"/>
    </xf>
    <xf numFmtId="0" fontId="0" fillId="4" borderId="0" xfId="0" applyFill="1"/>
    <xf numFmtId="0" fontId="1" fillId="4" borderId="0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0" fillId="3" borderId="2" xfId="0" applyFont="1" applyFill="1" applyBorder="1" applyAlignment="1">
      <alignment horizontal="center"/>
    </xf>
    <xf numFmtId="4" fontId="0" fillId="3" borderId="2" xfId="0" applyNumberFormat="1" applyFill="1" applyBorder="1" applyAlignment="1">
      <alignment horizontal="center"/>
    </xf>
    <xf numFmtId="0" fontId="0" fillId="3" borderId="2" xfId="0" applyFill="1" applyBorder="1" applyAlignment="1">
      <alignment horizontal="left"/>
    </xf>
    <xf numFmtId="164" fontId="0" fillId="3" borderId="2" xfId="0" applyNumberFormat="1" applyFill="1" applyBorder="1" applyAlignment="1">
      <alignment horizontal="center"/>
    </xf>
    <xf numFmtId="0" fontId="0" fillId="4" borderId="0" xfId="0" applyFill="1" applyBorder="1"/>
    <xf numFmtId="0" fontId="0" fillId="4" borderId="0" xfId="0" applyFont="1" applyFill="1" applyBorder="1" applyAlignment="1">
      <alignment horizontal="center"/>
    </xf>
    <xf numFmtId="0" fontId="6" fillId="4" borderId="0" xfId="0" applyFont="1" applyFill="1" applyProtection="1">
      <protection hidden="1"/>
    </xf>
    <xf numFmtId="0" fontId="0" fillId="4" borderId="0" xfId="0" applyFill="1" applyProtection="1">
      <protection hidden="1"/>
    </xf>
    <xf numFmtId="0" fontId="5" fillId="4" borderId="0" xfId="0" applyFont="1" applyFill="1" applyProtection="1">
      <protection hidden="1"/>
    </xf>
    <xf numFmtId="0" fontId="3" fillId="2" borderId="5" xfId="0" applyFont="1" applyFill="1" applyBorder="1" applyAlignment="1" applyProtection="1">
      <alignment horizontal="center"/>
      <protection hidden="1"/>
    </xf>
    <xf numFmtId="0" fontId="3" fillId="2" borderId="0" xfId="0" applyFont="1" applyFill="1" applyBorder="1" applyAlignment="1" applyProtection="1">
      <alignment horizontal="center"/>
      <protection hidden="1"/>
    </xf>
    <xf numFmtId="0" fontId="0" fillId="3" borderId="2" xfId="0" applyFill="1" applyBorder="1" applyProtection="1">
      <protection hidden="1"/>
    </xf>
    <xf numFmtId="0" fontId="0" fillId="3" borderId="2" xfId="0" applyFill="1" applyBorder="1" applyAlignment="1" applyProtection="1">
      <alignment horizontal="center"/>
      <protection hidden="1"/>
    </xf>
    <xf numFmtId="0" fontId="8" fillId="4" borderId="0" xfId="0" applyFont="1" applyFill="1" applyProtection="1">
      <protection hidden="1"/>
    </xf>
    <xf numFmtId="0" fontId="3" fillId="4" borderId="0" xfId="0" applyFont="1" applyFill="1" applyProtection="1">
      <protection hidden="1"/>
    </xf>
    <xf numFmtId="0" fontId="9" fillId="4" borderId="0" xfId="0" applyFont="1" applyFill="1" applyProtection="1">
      <protection hidden="1"/>
    </xf>
    <xf numFmtId="0" fontId="4" fillId="2" borderId="2" xfId="0" applyFont="1" applyFill="1" applyBorder="1" applyAlignment="1" applyProtection="1">
      <alignment horizontal="center"/>
      <protection hidden="1"/>
    </xf>
    <xf numFmtId="0" fontId="7" fillId="4" borderId="0" xfId="0" applyFont="1" applyFill="1" applyAlignment="1" applyProtection="1">
      <alignment horizontal="left"/>
      <protection hidden="1"/>
    </xf>
    <xf numFmtId="0" fontId="1" fillId="4" borderId="0" xfId="0" applyFont="1" applyFill="1" applyProtection="1">
      <protection hidden="1"/>
    </xf>
    <xf numFmtId="0" fontId="1" fillId="4" borderId="0" xfId="0" applyFont="1" applyFill="1" applyBorder="1" applyAlignment="1" applyProtection="1">
      <alignment horizontal="center"/>
      <protection hidden="1"/>
    </xf>
    <xf numFmtId="0" fontId="1" fillId="4" borderId="0" xfId="0" applyFont="1" applyFill="1" applyBorder="1" applyAlignment="1" applyProtection="1">
      <alignment horizontal="left"/>
      <protection hidden="1"/>
    </xf>
    <xf numFmtId="0" fontId="9" fillId="2" borderId="0" xfId="0" applyFont="1" applyFill="1" applyProtection="1">
      <protection hidden="1"/>
    </xf>
    <xf numFmtId="0" fontId="3" fillId="2" borderId="0" xfId="0" applyFont="1" applyFill="1" applyAlignment="1" applyProtection="1">
      <alignment horizontal="left"/>
      <protection hidden="1"/>
    </xf>
    <xf numFmtId="0" fontId="11" fillId="0" borderId="2" xfId="0" applyFont="1" applyFill="1" applyBorder="1" applyProtection="1">
      <protection locked="0"/>
    </xf>
    <xf numFmtId="0" fontId="10" fillId="4" borderId="0" xfId="1" applyFill="1" applyProtection="1">
      <protection hidden="1"/>
    </xf>
    <xf numFmtId="0" fontId="10" fillId="4" borderId="0" xfId="1" quotePrefix="1" applyFill="1"/>
    <xf numFmtId="0" fontId="0" fillId="3" borderId="2" xfId="0" applyFill="1" applyBorder="1" applyAlignment="1" applyProtection="1">
      <alignment horizontal="center"/>
    </xf>
    <xf numFmtId="0" fontId="0" fillId="0" borderId="2" xfId="0" applyFill="1" applyBorder="1" applyAlignment="1" applyProtection="1">
      <alignment horizontal="center"/>
      <protection locked="0" hidden="1"/>
    </xf>
    <xf numFmtId="0" fontId="0" fillId="0" borderId="2" xfId="0" applyFont="1" applyFill="1" applyBorder="1" applyAlignment="1" applyProtection="1">
      <alignment horizontal="center"/>
      <protection locked="0"/>
    </xf>
    <xf numFmtId="0" fontId="13" fillId="4" borderId="0" xfId="0" applyFont="1" applyFill="1" applyProtection="1">
      <protection hidden="1"/>
    </xf>
    <xf numFmtId="0" fontId="3" fillId="4" borderId="9" xfId="0" applyFont="1" applyFill="1" applyBorder="1" applyAlignment="1" applyProtection="1">
      <alignment horizontal="center"/>
      <protection hidden="1"/>
    </xf>
    <xf numFmtId="0" fontId="0" fillId="4" borderId="0" xfId="0" applyFill="1" applyBorder="1" applyProtection="1">
      <protection hidden="1"/>
    </xf>
    <xf numFmtId="0" fontId="12" fillId="5" borderId="2" xfId="0" applyFont="1" applyFill="1" applyBorder="1" applyProtection="1">
      <protection hidden="1"/>
    </xf>
    <xf numFmtId="0" fontId="3" fillId="4" borderId="0" xfId="0" applyFont="1" applyFill="1" applyAlignment="1" applyProtection="1">
      <alignment horizontal="right"/>
      <protection hidden="1"/>
    </xf>
    <xf numFmtId="0" fontId="0" fillId="6" borderId="2" xfId="0" applyFill="1" applyBorder="1" applyAlignment="1" applyProtection="1">
      <alignment horizontal="center"/>
      <protection hidden="1"/>
    </xf>
    <xf numFmtId="0" fontId="0" fillId="3" borderId="2" xfId="0" applyFont="1" applyFill="1" applyBorder="1" applyAlignment="1" applyProtection="1">
      <alignment horizontal="center"/>
      <protection locked="0"/>
    </xf>
    <xf numFmtId="0" fontId="0" fillId="3" borderId="2" xfId="0" applyFill="1" applyBorder="1" applyAlignment="1" applyProtection="1">
      <alignment horizontal="center"/>
      <protection locked="0" hidden="1"/>
    </xf>
    <xf numFmtId="0" fontId="0" fillId="0" borderId="2" xfId="0" applyFill="1" applyBorder="1" applyProtection="1">
      <protection locked="0" hidden="1"/>
    </xf>
    <xf numFmtId="0" fontId="3" fillId="2" borderId="3" xfId="0" applyFont="1" applyFill="1" applyBorder="1" applyAlignment="1" applyProtection="1">
      <protection hidden="1"/>
    </xf>
    <xf numFmtId="0" fontId="3" fillId="2" borderId="4" xfId="0" applyFont="1" applyFill="1" applyBorder="1" applyAlignment="1" applyProtection="1">
      <protection hidden="1"/>
    </xf>
    <xf numFmtId="0" fontId="3" fillId="2" borderId="0" xfId="0" applyFont="1" applyFill="1" applyBorder="1" applyAlignment="1" applyProtection="1">
      <alignment horizontal="left"/>
      <protection hidden="1"/>
    </xf>
    <xf numFmtId="165" fontId="12" fillId="3" borderId="5" xfId="0" applyNumberFormat="1" applyFont="1" applyFill="1" applyBorder="1" applyAlignment="1" applyProtection="1">
      <alignment horizontal="center"/>
      <protection hidden="1"/>
    </xf>
    <xf numFmtId="165" fontId="12" fillId="3" borderId="8" xfId="0" applyNumberFormat="1" applyFont="1" applyFill="1" applyBorder="1" applyAlignment="1" applyProtection="1">
      <alignment horizontal="center"/>
      <protection hidden="1"/>
    </xf>
    <xf numFmtId="165" fontId="12" fillId="6" borderId="5" xfId="0" applyNumberFormat="1" applyFont="1" applyFill="1" applyBorder="1" applyAlignment="1" applyProtection="1">
      <alignment horizontal="center" wrapText="1"/>
      <protection hidden="1"/>
    </xf>
    <xf numFmtId="165" fontId="12" fillId="6" borderId="8" xfId="0" applyNumberFormat="1" applyFont="1" applyFill="1" applyBorder="1" applyAlignment="1" applyProtection="1">
      <alignment horizontal="center" wrapText="1"/>
      <protection hidden="1"/>
    </xf>
    <xf numFmtId="0" fontId="4" fillId="2" borderId="1" xfId="0" applyFont="1" applyFill="1" applyBorder="1" applyAlignment="1" applyProtection="1">
      <alignment horizontal="center"/>
      <protection hidden="1"/>
    </xf>
    <xf numFmtId="0" fontId="4" fillId="2" borderId="7" xfId="0" applyFont="1" applyFill="1" applyBorder="1" applyAlignment="1" applyProtection="1">
      <alignment horizontal="center"/>
      <protection hidden="1"/>
    </xf>
    <xf numFmtId="164" fontId="12" fillId="5" borderId="3" xfId="0" applyNumberFormat="1" applyFont="1" applyFill="1" applyBorder="1" applyAlignment="1" applyProtection="1">
      <alignment horizontal="center"/>
      <protection hidden="1"/>
    </xf>
    <xf numFmtId="164" fontId="12" fillId="5" borderId="6" xfId="0" applyNumberFormat="1" applyFont="1" applyFill="1" applyBorder="1" applyAlignment="1" applyProtection="1">
      <alignment horizontal="center"/>
      <protection hidden="1"/>
    </xf>
    <xf numFmtId="164" fontId="12" fillId="5" borderId="4" xfId="0" applyNumberFormat="1" applyFont="1" applyFill="1" applyBorder="1" applyAlignment="1" applyProtection="1">
      <alignment horizontal="center"/>
      <protection hidden="1"/>
    </xf>
    <xf numFmtId="0" fontId="0" fillId="3" borderId="3" xfId="0" applyFill="1" applyBorder="1" applyAlignment="1" applyProtection="1">
      <alignment horizontal="center"/>
    </xf>
    <xf numFmtId="0" fontId="0" fillId="3" borderId="4" xfId="0" applyFill="1" applyBorder="1" applyAlignment="1" applyProtection="1">
      <alignment horizontal="center"/>
    </xf>
    <xf numFmtId="0" fontId="3" fillId="7" borderId="10" xfId="0" applyFont="1" applyFill="1" applyBorder="1" applyAlignment="1" applyProtection="1">
      <alignment horizontal="right" vertical="center"/>
      <protection hidden="1"/>
    </xf>
  </cellXfs>
  <cellStyles count="2">
    <cellStyle name="Hipervínculo" xfId="1" builtinId="8"/>
    <cellStyle name="Normal" xfId="0" builtinId="0"/>
  </cellStyles>
  <dxfs count="8"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3504468</xdr:colOff>
      <xdr:row>2</xdr:row>
      <xdr:rowOff>31031</xdr:rowOff>
    </xdr:from>
    <xdr:to>
      <xdr:col>10</xdr:col>
      <xdr:colOff>4823314</xdr:colOff>
      <xdr:row>8</xdr:row>
      <xdr:rowOff>25371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CE404EF-2BB0-494C-A689-47C38AB21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05868" y="412031"/>
          <a:ext cx="1318846" cy="1727890"/>
        </a:xfrm>
        <a:prstGeom prst="rect">
          <a:avLst/>
        </a:prstGeom>
      </xdr:spPr>
    </xdr:pic>
    <xdr:clientData/>
  </xdr:twoCellAnchor>
  <xdr:twoCellAnchor editAs="oneCell">
    <xdr:from>
      <xdr:col>8</xdr:col>
      <xdr:colOff>1152525</xdr:colOff>
      <xdr:row>27</xdr:row>
      <xdr:rowOff>172728</xdr:rowOff>
    </xdr:from>
    <xdr:to>
      <xdr:col>10</xdr:col>
      <xdr:colOff>1653764</xdr:colOff>
      <xdr:row>43</xdr:row>
      <xdr:rowOff>1526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9B13F83-8B9C-40D1-913E-CD4E381973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87" t="13040" r="27429" b="20439"/>
        <a:stretch/>
      </xdr:blipFill>
      <xdr:spPr>
        <a:xfrm>
          <a:off x="10086975" y="5649603"/>
          <a:ext cx="2028825" cy="2854163"/>
        </a:xfrm>
        <a:prstGeom prst="rect">
          <a:avLst/>
        </a:prstGeom>
      </xdr:spPr>
    </xdr:pic>
    <xdr:clientData/>
  </xdr:twoCellAnchor>
  <xdr:twoCellAnchor editAs="oneCell">
    <xdr:from>
      <xdr:col>10</xdr:col>
      <xdr:colOff>1446053</xdr:colOff>
      <xdr:row>26</xdr:row>
      <xdr:rowOff>160113</xdr:rowOff>
    </xdr:from>
    <xdr:to>
      <xdr:col>10</xdr:col>
      <xdr:colOff>3440292</xdr:colOff>
      <xdr:row>39</xdr:row>
      <xdr:rowOff>178019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E826838-613E-400B-B976-0AE9C7EBE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108215">
          <a:off x="12533153" y="5303613"/>
          <a:ext cx="1994239" cy="2395346"/>
        </a:xfrm>
        <a:prstGeom prst="rect">
          <a:avLst/>
        </a:prstGeom>
      </xdr:spPr>
    </xdr:pic>
    <xdr:clientData/>
  </xdr:twoCellAnchor>
  <xdr:twoCellAnchor editAs="oneCell">
    <xdr:from>
      <xdr:col>6</xdr:col>
      <xdr:colOff>680065</xdr:colOff>
      <xdr:row>25</xdr:row>
      <xdr:rowOff>58450</xdr:rowOff>
    </xdr:from>
    <xdr:to>
      <xdr:col>7</xdr:col>
      <xdr:colOff>1897744</xdr:colOff>
      <xdr:row>38</xdr:row>
      <xdr:rowOff>78524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9B3C4D7-9A47-49C0-85C3-30A54F3CD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051288" flipH="1">
          <a:off x="7894820" y="4775718"/>
          <a:ext cx="2350898" cy="2705820"/>
        </a:xfrm>
        <a:prstGeom prst="rect">
          <a:avLst/>
        </a:prstGeom>
      </xdr:spPr>
    </xdr:pic>
    <xdr:clientData/>
  </xdr:twoCellAnchor>
  <xdr:twoCellAnchor>
    <xdr:from>
      <xdr:col>10</xdr:col>
      <xdr:colOff>1905</xdr:colOff>
      <xdr:row>24</xdr:row>
      <xdr:rowOff>74296</xdr:rowOff>
    </xdr:from>
    <xdr:to>
      <xdr:col>10</xdr:col>
      <xdr:colOff>3627120</xdr:colOff>
      <xdr:row>28</xdr:row>
      <xdr:rowOff>158142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42C4CA2-27BF-4BFE-93F4-3CCF30ADC11E}"/>
            </a:ext>
          </a:extLst>
        </xdr:cNvPr>
        <xdr:cNvGrpSpPr/>
      </xdr:nvGrpSpPr>
      <xdr:grpSpPr>
        <a:xfrm>
          <a:off x="12193905" y="5282790"/>
          <a:ext cx="3625215" cy="854811"/>
          <a:chOff x="508115" y="623964"/>
          <a:chExt cx="4296741" cy="117731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8B6BA09-AA2D-4B78-B98F-AEFFB08C4BB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66723"/>
          <a:stretch/>
        </xdr:blipFill>
        <xdr:spPr>
          <a:xfrm>
            <a:off x="1915993" y="860673"/>
            <a:ext cx="2888863" cy="940607"/>
          </a:xfrm>
          <a:prstGeom prst="rect">
            <a:avLst/>
          </a:prstGeom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E8460AFF-7E68-496B-8366-DD7DCA6B78A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1913" b="30348"/>
          <a:stretch/>
        </xdr:blipFill>
        <xdr:spPr>
          <a:xfrm>
            <a:off x="508115" y="623964"/>
            <a:ext cx="1516444" cy="856733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1047749</xdr:colOff>
      <xdr:row>32</xdr:row>
      <xdr:rowOff>123826</xdr:rowOff>
    </xdr:from>
    <xdr:to>
      <xdr:col>10</xdr:col>
      <xdr:colOff>2191918</xdr:colOff>
      <xdr:row>37</xdr:row>
      <xdr:rowOff>101535</xdr:rowOff>
    </xdr:to>
    <xdr:pic>
      <xdr:nvPicPr>
        <xdr:cNvPr id="9" name="Picture 2" descr="Resultado de imagen de wifi png">
          <a:extLst>
            <a:ext uri="{FF2B5EF4-FFF2-40B4-BE49-F238E27FC236}">
              <a16:creationId xmlns:a16="http://schemas.microsoft.com/office/drawing/2014/main" id="{A1E410EB-F907-4FB3-A929-C1FA5B6D6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11858624" y="6762751"/>
          <a:ext cx="1144169" cy="930209"/>
        </a:xfrm>
        <a:prstGeom prst="rect">
          <a:avLst/>
        </a:prstGeom>
        <a:noFill/>
        <a:ln cap="flat">
          <a:noFill/>
        </a:ln>
      </xdr:spPr>
    </xdr:pic>
    <xdr:clientData/>
  </xdr:twoCellAnchor>
  <xdr:twoCellAnchor editAs="oneCell">
    <xdr:from>
      <xdr:col>8</xdr:col>
      <xdr:colOff>733426</xdr:colOff>
      <xdr:row>38</xdr:row>
      <xdr:rowOff>47625</xdr:rowOff>
    </xdr:from>
    <xdr:to>
      <xdr:col>10</xdr:col>
      <xdr:colOff>639164</xdr:colOff>
      <xdr:row>47</xdr:row>
      <xdr:rowOff>59138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3D2E3F6C-0231-4F82-BBFE-678E55BCC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7876" y="7829550"/>
          <a:ext cx="1402844" cy="1726013"/>
        </a:xfrm>
        <a:prstGeom prst="rect">
          <a:avLst/>
        </a:prstGeom>
      </xdr:spPr>
    </xdr:pic>
    <xdr:clientData/>
  </xdr:twoCellAnchor>
  <xdr:twoCellAnchor editAs="oneCell">
    <xdr:from>
      <xdr:col>10</xdr:col>
      <xdr:colOff>485775</xdr:colOff>
      <xdr:row>38</xdr:row>
      <xdr:rowOff>85726</xdr:rowOff>
    </xdr:from>
    <xdr:to>
      <xdr:col>10</xdr:col>
      <xdr:colOff>1665907</xdr:colOff>
      <xdr:row>46</xdr:row>
      <xdr:rowOff>2084</xdr:rowOff>
    </xdr:to>
    <xdr:pic>
      <xdr:nvPicPr>
        <xdr:cNvPr id="11" name="Picture 4" descr="Resultado de imagen de apple png">
          <a:extLst>
            <a:ext uri="{FF2B5EF4-FFF2-40B4-BE49-F238E27FC236}">
              <a16:creationId xmlns:a16="http://schemas.microsoft.com/office/drawing/2014/main" id="{7B4F6D34-4BE6-4FBB-87E2-899EF68A5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11296650" y="7867651"/>
          <a:ext cx="1180132" cy="1440358"/>
        </a:xfrm>
        <a:prstGeom prst="rect">
          <a:avLst/>
        </a:prstGeom>
        <a:noFill/>
        <a:ln cap="flat">
          <a:noFill/>
        </a:ln>
      </xdr:spPr>
    </xdr:pic>
    <xdr:clientData/>
  </xdr:twoCellAnchor>
  <xdr:twoCellAnchor editAs="oneCell">
    <xdr:from>
      <xdr:col>1</xdr:col>
      <xdr:colOff>619125</xdr:colOff>
      <xdr:row>30</xdr:row>
      <xdr:rowOff>38101</xdr:rowOff>
    </xdr:from>
    <xdr:to>
      <xdr:col>2</xdr:col>
      <xdr:colOff>457200</xdr:colOff>
      <xdr:row>37</xdr:row>
      <xdr:rowOff>57151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774FFF7-A8C7-49E2-B1D2-9CE260846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81125" y="6915151"/>
          <a:ext cx="1352550" cy="1352550"/>
        </a:xfrm>
        <a:prstGeom prst="rect">
          <a:avLst/>
        </a:prstGeom>
      </xdr:spPr>
    </xdr:pic>
    <xdr:clientData/>
  </xdr:twoCellAnchor>
  <xdr:twoCellAnchor editAs="oneCell">
    <xdr:from>
      <xdr:col>10</xdr:col>
      <xdr:colOff>2914650</xdr:colOff>
      <xdr:row>36</xdr:row>
      <xdr:rowOff>152400</xdr:rowOff>
    </xdr:from>
    <xdr:to>
      <xdr:col>10</xdr:col>
      <xdr:colOff>4867275</xdr:colOff>
      <xdr:row>47</xdr:row>
      <xdr:rowOff>9525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2CC7C3F-DC2A-46E8-9758-8B571D374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725525" y="7553325"/>
          <a:ext cx="1952625" cy="1952625"/>
        </a:xfrm>
        <a:prstGeom prst="rect">
          <a:avLst/>
        </a:prstGeom>
      </xdr:spPr>
    </xdr:pic>
    <xdr:clientData/>
  </xdr:twoCellAnchor>
  <xdr:twoCellAnchor editAs="oneCell">
    <xdr:from>
      <xdr:col>4</xdr:col>
      <xdr:colOff>354531</xdr:colOff>
      <xdr:row>31</xdr:row>
      <xdr:rowOff>2</xdr:rowOff>
    </xdr:from>
    <xdr:to>
      <xdr:col>5</xdr:col>
      <xdr:colOff>945775</xdr:colOff>
      <xdr:row>38</xdr:row>
      <xdr:rowOff>35859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1325D05E-7708-76EF-FFB8-605D9FAF7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944460" y="6517343"/>
          <a:ext cx="1577362" cy="1290916"/>
        </a:xfrm>
        <a:prstGeom prst="rect">
          <a:avLst/>
        </a:prstGeom>
      </xdr:spPr>
    </xdr:pic>
    <xdr:clientData/>
  </xdr:twoCellAnchor>
  <xdr:twoCellAnchor>
    <xdr:from>
      <xdr:col>5</xdr:col>
      <xdr:colOff>44823</xdr:colOff>
      <xdr:row>20</xdr:row>
      <xdr:rowOff>44822</xdr:rowOff>
    </xdr:from>
    <xdr:to>
      <xdr:col>5</xdr:col>
      <xdr:colOff>430306</xdr:colOff>
      <xdr:row>21</xdr:row>
      <xdr:rowOff>179292</xdr:rowOff>
    </xdr:to>
    <xdr:sp macro="" textlink="">
      <xdr:nvSpPr>
        <xdr:cNvPr id="15" name="Flecha: a la derecha 14">
          <a:extLst>
            <a:ext uri="{FF2B5EF4-FFF2-40B4-BE49-F238E27FC236}">
              <a16:creationId xmlns:a16="http://schemas.microsoft.com/office/drawing/2014/main" id="{2A2CA06F-40A2-5F63-AFA2-7E93DEBA3D5F}"/>
            </a:ext>
          </a:extLst>
        </xdr:cNvPr>
        <xdr:cNvSpPr/>
      </xdr:nvSpPr>
      <xdr:spPr>
        <a:xfrm rot="10800000">
          <a:off x="5620870" y="4240304"/>
          <a:ext cx="385483" cy="367553"/>
        </a:xfrm>
        <a:prstGeom prst="rightArrow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47962</xdr:colOff>
      <xdr:row>0</xdr:row>
      <xdr:rowOff>142539</xdr:rowOff>
    </xdr:from>
    <xdr:to>
      <xdr:col>11</xdr:col>
      <xdr:colOff>201395</xdr:colOff>
      <xdr:row>9</xdr:row>
      <xdr:rowOff>155196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43A218-0239-40E6-AE93-FEBC1D69F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90338" y="142539"/>
          <a:ext cx="1363669" cy="1626304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36</xdr:row>
      <xdr:rowOff>142875</xdr:rowOff>
    </xdr:from>
    <xdr:to>
      <xdr:col>1</xdr:col>
      <xdr:colOff>2253646</xdr:colOff>
      <xdr:row>53</xdr:row>
      <xdr:rowOff>122785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9C15B14-14FA-445B-8342-CA8418C3F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051288" flipH="1">
          <a:off x="2171171" y="5763153"/>
          <a:ext cx="3218410" cy="3407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B65C9-2D4C-4A36-9353-17C6C8360027}">
  <dimension ref="B4:J34"/>
  <sheetViews>
    <sheetView tabSelected="1" zoomScale="85" zoomScaleNormal="85" workbookViewId="0">
      <selection activeCell="B11" sqref="B11:B13"/>
    </sheetView>
  </sheetViews>
  <sheetFormatPr baseColWidth="10" defaultColWidth="11.44140625" defaultRowHeight="14.4" x14ac:dyDescent="0.3"/>
  <cols>
    <col min="1" max="1" width="11.44140625" style="14"/>
    <col min="2" max="2" width="22.6640625" style="14" customWidth="1"/>
    <col min="3" max="3" width="18.88671875" style="14" bestFit="1" customWidth="1"/>
    <col min="4" max="4" width="13.88671875" style="14" bestFit="1" customWidth="1"/>
    <col min="5" max="5" width="14.33203125" style="14" bestFit="1" customWidth="1"/>
    <col min="6" max="6" width="22.21875" style="14" customWidth="1"/>
    <col min="7" max="7" width="21.6640625" style="14" customWidth="1"/>
    <col min="8" max="8" width="29.77734375" style="14" customWidth="1"/>
    <col min="9" max="9" width="16.33203125" style="14" bestFit="1" customWidth="1"/>
    <col min="10" max="10" width="6.44140625" style="14" customWidth="1"/>
    <col min="11" max="11" width="134.88671875" style="14" customWidth="1"/>
    <col min="12" max="16384" width="11.44140625" style="14"/>
  </cols>
  <sheetData>
    <row r="4" spans="2:10" ht="46.2" x14ac:dyDescent="0.8">
      <c r="B4" s="13" t="s">
        <v>56</v>
      </c>
    </row>
    <row r="8" spans="2:10" ht="30.6" x14ac:dyDescent="0.55000000000000004">
      <c r="B8" s="15" t="s">
        <v>55</v>
      </c>
    </row>
    <row r="10" spans="2:10" x14ac:dyDescent="0.3">
      <c r="B10" s="17" t="s">
        <v>33</v>
      </c>
      <c r="C10" s="16" t="s">
        <v>29</v>
      </c>
      <c r="D10" s="16" t="s">
        <v>28</v>
      </c>
      <c r="E10" s="16" t="s">
        <v>25</v>
      </c>
      <c r="F10" s="16" t="s">
        <v>37</v>
      </c>
      <c r="G10" s="16" t="s">
        <v>52</v>
      </c>
      <c r="H10" s="16" t="s">
        <v>27</v>
      </c>
      <c r="I10" s="37"/>
      <c r="J10" s="38"/>
    </row>
    <row r="11" spans="2:10" x14ac:dyDescent="0.3">
      <c r="B11" s="35"/>
      <c r="C11" s="33" t="str">
        <f>IFERROR(VLOOKUP(B11,'TIPOS DE LEDS Y ADAPTADORES'!$A$2:$G$32,2,FALSE),"")</f>
        <v/>
      </c>
      <c r="D11" s="33" t="str">
        <f>IFERROR(VLOOKUP(B11,'TIPOS DE LEDS Y ADAPTADORES'!$A$2:$G$32,4,FALSE),"")</f>
        <v/>
      </c>
      <c r="E11" s="18" t="str">
        <f>IFERROR(VLOOKUP(B11,'TIPOS DE LEDS Y ADAPTADORES'!$A$2:$G$32,5,FALSE),"")</f>
        <v/>
      </c>
      <c r="F11" s="19" t="str">
        <f>IFERROR(VLOOKUP(B11,'TIPOS DE LEDS Y ADAPTADORES'!$A$2:$G$32,3,FALSE),"")</f>
        <v/>
      </c>
      <c r="G11" s="41" t="str">
        <f>IFERROR(VLOOKUP(B11,'TIPOS DE LEDS Y ADAPTADORES'!$A$2:$G$32,6,FALSE),"")</f>
        <v/>
      </c>
      <c r="H11" s="19" t="str">
        <f>IFERROR(VLOOKUP(B11,'TIPOS DE LEDS Y ADAPTADORES'!$A$2:$G$32,7,FALSE),"")</f>
        <v/>
      </c>
    </row>
    <row r="12" spans="2:10" x14ac:dyDescent="0.3">
      <c r="B12" s="35"/>
      <c r="C12" s="33" t="str">
        <f>IFERROR(VLOOKUP(B12,'TIPOS DE LEDS Y ADAPTADORES'!$A$2:$G$32,2,FALSE),"")</f>
        <v/>
      </c>
      <c r="D12" s="33" t="str">
        <f>IFERROR(VLOOKUP(B12,'TIPOS DE LEDS Y ADAPTADORES'!$A$2:$G$32,4,FALSE),"")</f>
        <v/>
      </c>
      <c r="E12" s="18" t="str">
        <f>IFERROR(VLOOKUP(B12,'TIPOS DE LEDS Y ADAPTADORES'!$A$2:$G$32,5,FALSE),"")</f>
        <v/>
      </c>
      <c r="F12" s="19" t="str">
        <f>IFERROR(VLOOKUP(B12,'TIPOS DE LEDS Y ADAPTADORES'!$A$2:$G$32,3,FALSE),"")</f>
        <v/>
      </c>
      <c r="G12" s="41" t="str">
        <f>IFERROR(VLOOKUP(B12,'TIPOS DE LEDS Y ADAPTADORES'!$A$2:$G$32,6,FALSE),"")</f>
        <v/>
      </c>
      <c r="H12" s="19" t="str">
        <f>IFERROR(VLOOKUP(B12,'TIPOS DE LEDS Y ADAPTADORES'!$A$2:$G$32,7,FALSE),"")</f>
        <v/>
      </c>
    </row>
    <row r="13" spans="2:10" x14ac:dyDescent="0.3">
      <c r="B13" s="34"/>
      <c r="C13" s="33" t="str">
        <f>IFERROR(VLOOKUP(B13,'TIPOS DE LEDS Y ADAPTADORES'!$A$2:$G$32,2,FALSE),"")</f>
        <v/>
      </c>
      <c r="D13" s="33" t="str">
        <f>IFERROR(VLOOKUP(B13,'TIPOS DE LEDS Y ADAPTADORES'!$A$2:$G$32,4,FALSE),"")</f>
        <v/>
      </c>
      <c r="E13" s="18" t="str">
        <f>IFERROR(VLOOKUP(B13,'TIPOS DE LEDS Y ADAPTADORES'!$A$2:$G$32,5,FALSE),"")</f>
        <v/>
      </c>
      <c r="F13" s="19" t="str">
        <f>IFERROR(VLOOKUP(B13,'TIPOS DE LEDS Y ADAPTADORES'!$A$2:$G$32,3,FALSE),"")</f>
        <v/>
      </c>
      <c r="G13" s="41" t="str">
        <f>IFERROR(VLOOKUP(B13,'TIPOS DE LEDS Y ADAPTADORES'!$A$2:$G$32,6,FALSE),"")</f>
        <v/>
      </c>
      <c r="H13" s="19" t="str">
        <f>IFERROR(VLOOKUP(B13,'TIPOS DE LEDS Y ADAPTADORES'!$A$2:$G$32,7,FALSE),"")</f>
        <v/>
      </c>
    </row>
    <row r="14" spans="2:10" x14ac:dyDescent="0.3">
      <c r="B14" s="34"/>
      <c r="C14" s="33" t="str">
        <f>IFERROR(VLOOKUP(B14,'TIPOS DE LEDS Y ADAPTADORES'!$A$2:$G$32,2,FALSE),"")</f>
        <v/>
      </c>
      <c r="D14" s="33" t="str">
        <f>IFERROR(VLOOKUP(B14,'TIPOS DE LEDS Y ADAPTADORES'!$A$2:$G$32,4,FALSE),"")</f>
        <v/>
      </c>
      <c r="E14" s="18" t="str">
        <f>IFERROR(VLOOKUP(B14,'TIPOS DE LEDS Y ADAPTADORES'!$A$2:$G$32,5,FALSE),"")</f>
        <v/>
      </c>
      <c r="F14" s="19" t="str">
        <f>IFERROR(VLOOKUP(B14,'TIPOS DE LEDS Y ADAPTADORES'!$A$2:$G$32,3,FALSE),"")</f>
        <v/>
      </c>
      <c r="G14" s="41" t="str">
        <f>IFERROR(VLOOKUP(B14,'TIPOS DE LEDS Y ADAPTADORES'!$A$2:$G$32,6,FALSE),"")</f>
        <v/>
      </c>
      <c r="H14" s="19" t="str">
        <f>IFERROR(VLOOKUP(B14,'TIPOS DE LEDS Y ADAPTADORES'!$A$2:$G$32,7,FALSE),"")</f>
        <v/>
      </c>
    </row>
    <row r="15" spans="2:10" x14ac:dyDescent="0.3">
      <c r="B15" s="34"/>
      <c r="C15" s="33" t="str">
        <f>IFERROR(VLOOKUP(B15,'TIPOS DE LEDS Y ADAPTADORES'!$A$2:$G$32,2,FALSE),"")</f>
        <v/>
      </c>
      <c r="D15" s="33" t="str">
        <f>IFERROR(VLOOKUP(B15,'TIPOS DE LEDS Y ADAPTADORES'!$A$2:$G$32,4,FALSE),"")</f>
        <v/>
      </c>
      <c r="E15" s="18" t="str">
        <f>IFERROR(VLOOKUP(B15,'TIPOS DE LEDS Y ADAPTADORES'!$A$2:$G$32,5,FALSE),"")</f>
        <v/>
      </c>
      <c r="F15" s="19" t="str">
        <f>IFERROR(VLOOKUP(B15,'TIPOS DE LEDS Y ADAPTADORES'!$A$2:$G$32,3,FALSE),"")</f>
        <v/>
      </c>
      <c r="G15" s="41" t="str">
        <f>IFERROR(VLOOKUP(B15,'TIPOS DE LEDS Y ADAPTADORES'!$A$2:$G$32,6,FALSE),"")</f>
        <v/>
      </c>
      <c r="H15" s="19" t="str">
        <f>IFERROR(VLOOKUP(B15,'TIPOS DE LEDS Y ADAPTADORES'!$A$2:$G$32,7,FALSE),"")</f>
        <v/>
      </c>
    </row>
    <row r="16" spans="2:10" x14ac:dyDescent="0.3">
      <c r="B16" s="34"/>
      <c r="C16" s="33" t="str">
        <f>IFERROR(VLOOKUP(B16,'TIPOS DE LEDS Y ADAPTADORES'!$A$2:$G$32,2,FALSE),"")</f>
        <v/>
      </c>
      <c r="D16" s="33" t="str">
        <f>IFERROR(VLOOKUP(B16,'TIPOS DE LEDS Y ADAPTADORES'!$A$2:$G$32,4,FALSE),"")</f>
        <v/>
      </c>
      <c r="E16" s="18" t="str">
        <f>IFERROR(VLOOKUP(B16,'TIPOS DE LEDS Y ADAPTADORES'!$A$2:$G$32,5,FALSE),"")</f>
        <v/>
      </c>
      <c r="F16" s="19" t="str">
        <f>IFERROR(VLOOKUP(B16,'TIPOS DE LEDS Y ADAPTADORES'!$A$2:$G$32,3,FALSE),"")</f>
        <v/>
      </c>
      <c r="G16" s="41" t="str">
        <f>IFERROR(VLOOKUP(B16,'TIPOS DE LEDS Y ADAPTADORES'!$A$2:$G$32,6,FALSE),"")</f>
        <v/>
      </c>
      <c r="H16" s="19" t="str">
        <f>IFERROR(VLOOKUP(B16,'TIPOS DE LEDS Y ADAPTADORES'!$A$2:$G$32,7,FALSE),"")</f>
        <v/>
      </c>
    </row>
    <row r="17" spans="2:10" x14ac:dyDescent="0.3">
      <c r="B17" s="20"/>
      <c r="C17" s="20"/>
      <c r="D17" s="21" t="s">
        <v>35</v>
      </c>
      <c r="E17" s="22"/>
      <c r="F17" s="40" t="s">
        <v>84</v>
      </c>
      <c r="G17" s="21">
        <f>SUM(G11:G16)</f>
        <v>0</v>
      </c>
      <c r="H17" s="21">
        <f>SUM(H11:H16)</f>
        <v>0</v>
      </c>
      <c r="I17" s="22"/>
    </row>
    <row r="18" spans="2:10" x14ac:dyDescent="0.3">
      <c r="B18" s="29" t="s">
        <v>57</v>
      </c>
      <c r="C18" s="28"/>
      <c r="D18" s="30" t="s">
        <v>59</v>
      </c>
      <c r="F18" s="22" t="s">
        <v>58</v>
      </c>
      <c r="G18" s="22" t="s">
        <v>59</v>
      </c>
    </row>
    <row r="20" spans="2:10" x14ac:dyDescent="0.3">
      <c r="B20" s="47" t="s">
        <v>88</v>
      </c>
      <c r="C20" s="16"/>
      <c r="D20" s="16"/>
      <c r="E20" s="16" t="s">
        <v>85</v>
      </c>
      <c r="G20" s="45" t="s">
        <v>86</v>
      </c>
      <c r="H20" s="46"/>
    </row>
    <row r="21" spans="2:10" ht="18" customHeight="1" x14ac:dyDescent="0.3">
      <c r="B21" s="42" t="s">
        <v>75</v>
      </c>
      <c r="C21" s="57" t="s">
        <v>82</v>
      </c>
      <c r="D21" s="58"/>
      <c r="E21" s="44"/>
      <c r="F21" s="59">
        <f>IF(H21="Con esta combinación te faltan divisores, añádelos","Añadelos aquí    ",0)</f>
        <v>0</v>
      </c>
      <c r="G21" s="48">
        <f>IF(D18="SÍ", (2)+(E21*2)+(E22*3)-SUM($E$21:$E$22), IF(D18="NO", (1)+(E21*2)+(E22*3)-SUM($E$21:$E$22), "ERROR"))</f>
        <v>1</v>
      </c>
      <c r="H21" s="50" t="str">
        <f>IF(G21-COUNTA(B11:B16)&lt;0, ("Con esta combinación te faltan divisores, añádelos"), "OK")</f>
        <v>OK</v>
      </c>
    </row>
    <row r="22" spans="2:10" ht="18.600000000000001" customHeight="1" x14ac:dyDescent="0.3">
      <c r="B22" s="43" t="s">
        <v>76</v>
      </c>
      <c r="C22" s="57" t="s">
        <v>83</v>
      </c>
      <c r="D22" s="58"/>
      <c r="E22" s="44"/>
      <c r="F22" s="59"/>
      <c r="G22" s="49"/>
      <c r="H22" s="51"/>
    </row>
    <row r="24" spans="2:10" ht="28.8" x14ac:dyDescent="0.55000000000000004">
      <c r="B24" s="23" t="s">
        <v>36</v>
      </c>
      <c r="C24" s="52" t="s">
        <v>63</v>
      </c>
      <c r="D24" s="53"/>
      <c r="E24" s="53"/>
      <c r="F24" s="53"/>
      <c r="G24" s="53"/>
      <c r="H24" s="53"/>
      <c r="I24" s="53"/>
      <c r="J24" s="24" t="s">
        <v>54</v>
      </c>
    </row>
    <row r="25" spans="2:10" ht="18" x14ac:dyDescent="0.35">
      <c r="B25" s="39" t="str">
        <f>IF(C25="SELECCIONE LAS TIRAS DE LED PARA VER EL ADAPTADOR SUGERIDO","SELECCIONAR",IF(C25='TIPOS DE LEDS Y ADAPTADORES'!B35,'TIPOS DE LEDS Y ADAPTADORES'!A35,(IF(C25='TIPOS DE LEDS Y ADAPTADORES'!B36,'TIPOS DE LEDS Y ADAPTADORES'!A36,IF(C25='TIPOS DE LEDS Y ADAPTADORES'!B37,'TIPOS DE LEDS Y ADAPTADORES'!A37,IF(C25='TIPOS DE LEDS Y ADAPTADORES'!B38,'TIPOS DE LEDS Y ADAPTADORES'!A38,IF(C25='TIPOS DE LEDS Y ADAPTADORES'!B39,'TIPOS DE LEDS Y ADAPTADORES'!A39,"")))))))</f>
        <v>AE1205 o AEW1205</v>
      </c>
      <c r="C25" s="54">
        <f>IF(D18="SÍ",IF(G17=0,"SELECCIONE LAS TIRAS DE LED PARA VER EL ADAPTADOR SUGERIDO",IF(G17*1.1&gt;'TIPOS DE LEDS Y ADAPTADORES'!B39,"CONSULTA A TU TIENDA O COMERCIAL ESTA COMBINACIÓN",IF(G17="","",IF(G17*1.1&gt;'TIPOS DE LEDS Y ADAPTADORES'!B38,'TIPOS DE LEDS Y ADAPTADORES'!B39,IF(G17*1.15&gt;'TIPOS DE LEDS Y ADAPTADORES'!B37,'TIPOS DE LEDS Y ADAPTADORES'!B38,IF(G17*1.1&gt;'TIPOS DE LEDS Y ADAPTADORES'!B36,'TIPOS DE LEDS Y ADAPTADORES'!B37,IF(G17*1.1&gt;'TIPOS DE LEDS Y ADAPTADORES'!B35,'TIPOS DE LEDS Y ADAPTADORES'!B36,IF(G17*1.1&lt;'TIPOS DE LEDS Y ADAPTADORES'!B35,'TIPOS DE LEDS Y ADAPTADORES'!B35)))))))),
IF(G17="NO","SELECCIONE LAS TIRAS DE LED PARA VER EL ADAPTADOR SUGERIDO",IF(G17&gt;'TIPOS DE LEDS Y ADAPTADORES'!B39,"CONSULTA A TU TIENDA O COMERCIAL ESTA COMBINACIÓN",IF(G17="","",IF(G17&gt;'TIPOS DE LEDS Y ADAPTADORES'!B38,'TIPOS DE LEDS Y ADAPTADORES'!B39,IF(G17&gt;'TIPOS DE LEDS Y ADAPTADORES'!B37,'TIPOS DE LEDS Y ADAPTADORES'!B38,IF(G17&gt;'TIPOS DE LEDS Y ADAPTADORES'!B36,'TIPOS DE LEDS Y ADAPTADORES'!B37,IF(G17&gt;'TIPOS DE LEDS Y ADAPTADORES'!B35,'TIPOS DE LEDS Y ADAPTADORES'!B36,IF(G17&lt;'TIPOS DE LEDS Y ADAPTADORES'!B35,'TIPOS DE LEDS Y ADAPTADORES'!B35)))))))))</f>
        <v>0.5</v>
      </c>
      <c r="D25" s="55"/>
      <c r="E25" s="55"/>
      <c r="F25" s="55"/>
      <c r="G25" s="55"/>
      <c r="H25" s="55"/>
      <c r="I25" s="56"/>
    </row>
    <row r="26" spans="2:10" x14ac:dyDescent="0.3">
      <c r="B26" s="25" t="s">
        <v>89</v>
      </c>
    </row>
    <row r="27" spans="2:10" x14ac:dyDescent="0.3">
      <c r="B27" s="36" t="s">
        <v>90</v>
      </c>
    </row>
    <row r="28" spans="2:10" x14ac:dyDescent="0.3">
      <c r="B28" s="31" t="s">
        <v>60</v>
      </c>
    </row>
    <row r="30" spans="2:10" x14ac:dyDescent="0.3">
      <c r="B30" s="27" t="s">
        <v>53</v>
      </c>
      <c r="E30" s="25" t="s">
        <v>87</v>
      </c>
    </row>
    <row r="31" spans="2:10" x14ac:dyDescent="0.3">
      <c r="B31" s="26"/>
    </row>
    <row r="34" spans="4:4" x14ac:dyDescent="0.3">
      <c r="D34" s="26"/>
    </row>
  </sheetData>
  <sheetProtection algorithmName="SHA-512" hashValue="Bg1eAO7hkwNuBViqxxTNYnIUNwg7gKmDIqP5SONZCx4yxIDfdgIDK5ZJQ4S+BM5ddUU6y+s9bswqVPgbqkWBdw==" saltValue="NaVQN8iSkiQTH/ZmlpRnpg==" spinCount="100000" sheet="1" objects="1" scenarios="1"/>
  <mergeCells count="7">
    <mergeCell ref="G21:G22"/>
    <mergeCell ref="H21:H22"/>
    <mergeCell ref="C24:I24"/>
    <mergeCell ref="C25:I25"/>
    <mergeCell ref="C21:D21"/>
    <mergeCell ref="C22:D22"/>
    <mergeCell ref="F21:F22"/>
  </mergeCells>
  <phoneticPr fontId="2" type="noConversion"/>
  <conditionalFormatting sqref="I11:I16">
    <cfRule type="cellIs" dxfId="6" priority="7" operator="equal">
      <formula>"ERROR SELECCIONE COLOR Y NÚMERO DE LEDS"</formula>
    </cfRule>
    <cfRule type="cellIs" dxfId="5" priority="8" operator="equal">
      <formula>"OK"</formula>
    </cfRule>
  </conditionalFormatting>
  <conditionalFormatting sqref="H21:H22">
    <cfRule type="cellIs" dxfId="4" priority="5" operator="equal">
      <formula>"Con esta combinación te faltan divisores, añádelos"</formula>
    </cfRule>
    <cfRule type="cellIs" dxfId="3" priority="4" operator="equal">
      <formula>"OK"</formula>
    </cfRule>
  </conditionalFormatting>
  <conditionalFormatting sqref="F21:F22">
    <cfRule type="cellIs" dxfId="2" priority="3" operator="equal">
      <formula>1</formula>
    </cfRule>
    <cfRule type="cellIs" dxfId="1" priority="2" operator="equal">
      <formula>0</formula>
    </cfRule>
  </conditionalFormatting>
  <conditionalFormatting sqref="C25:I25">
    <cfRule type="cellIs" dxfId="0" priority="1" operator="equal">
      <formula>"CONSULTA A TU TIENDA O COMERCIAL ESTA COMBINACIÓN"</formula>
    </cfRule>
  </conditionalFormatting>
  <dataValidations count="2">
    <dataValidation type="list" allowBlank="1" showInputMessage="1" showErrorMessage="1" promptTitle="Seleccione &quot;SÍ&quot; o &quot;NO&quot;" prompt="Seleccione en el desplegable &quot;SÍ&quot; si tiene Aquacontrol o &quot;NO&quot; si no dispone de este dispositivo." sqref="D18" xr:uid="{3BCC86E3-B1D9-4C93-9D93-1C88BF98BC55}">
      <formula1>$F$18:$G$18</formula1>
    </dataValidation>
    <dataValidation type="whole" allowBlank="1" showInputMessage="1" showErrorMessage="1" sqref="E21:E22" xr:uid="{82F6F3DE-3562-472C-9E51-3F5EC79A67D4}">
      <formula1>1</formula1>
      <formula2>5</formula2>
    </dataValidation>
  </dataValidations>
  <hyperlinks>
    <hyperlink ref="B28" location="COLOR_DE_LED" display="CLICK AQUÍ PARA IR A LA LEYENDA DE LEDS" xr:uid="{74885665-A60D-48A1-B7D9-0E49C9F8B70F}"/>
  </hyperlinks>
  <pageMargins left="0.7" right="0.7" top="0.75" bottom="0.75" header="0.3" footer="0.3"/>
  <pageSetup paperSize="9" orientation="portrait" horizontalDpi="4294967293" vertic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F319535-735E-4BC2-8CD0-F1103259E092}">
          <x14:formula1>
            <xm:f>'TIPOS DE LEDS Y ADAPTADORES'!$A$2:$A$32</xm:f>
          </x14:formula1>
          <xm:sqref>B11:B16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1A9FD-8D99-4F52-831D-B88F2F7A3392}">
  <dimension ref="A1:Q39"/>
  <sheetViews>
    <sheetView zoomScale="85" zoomScaleNormal="85" workbookViewId="0">
      <selection activeCell="N10" sqref="N10"/>
    </sheetView>
  </sheetViews>
  <sheetFormatPr baseColWidth="10" defaultColWidth="8.33203125" defaultRowHeight="14.4" x14ac:dyDescent="0.3"/>
  <cols>
    <col min="1" max="1" width="17.77734375" style="4" bestFit="1" customWidth="1"/>
    <col min="2" max="3" width="40.6640625" style="4" customWidth="1"/>
    <col min="4" max="4" width="13.88671875" style="4" bestFit="1" customWidth="1"/>
    <col min="5" max="5" width="14.109375" style="4" bestFit="1" customWidth="1"/>
    <col min="6" max="6" width="15" style="4" bestFit="1" customWidth="1"/>
    <col min="7" max="7" width="13.88671875" style="4" bestFit="1" customWidth="1"/>
    <col min="8" max="9" width="8.33203125" style="4"/>
    <col min="10" max="10" width="14.88671875" style="4" customWidth="1"/>
    <col min="11" max="11" width="2.77734375" style="11" customWidth="1"/>
    <col min="12" max="12" width="13.88671875" style="4" bestFit="1" customWidth="1"/>
    <col min="13" max="13" width="2.77734375" style="11" customWidth="1"/>
    <col min="14" max="14" width="8.77734375" style="4" customWidth="1"/>
    <col min="15" max="15" width="2.77734375" style="11" customWidth="1"/>
    <col min="16" max="16" width="12.44140625" style="4" customWidth="1"/>
    <col min="17" max="17" width="2.77734375" style="11" customWidth="1"/>
    <col min="18" max="18" width="13.21875" style="4" customWidth="1"/>
    <col min="19" max="16384" width="8.33203125" style="4"/>
  </cols>
  <sheetData>
    <row r="1" spans="1:17" x14ac:dyDescent="0.3">
      <c r="A1" s="1" t="s">
        <v>33</v>
      </c>
      <c r="B1" s="1" t="s">
        <v>29</v>
      </c>
      <c r="C1" s="1" t="s">
        <v>37</v>
      </c>
      <c r="D1" s="1" t="s">
        <v>28</v>
      </c>
      <c r="E1" s="1" t="s">
        <v>25</v>
      </c>
      <c r="F1" s="1" t="s">
        <v>26</v>
      </c>
      <c r="G1" s="1" t="s">
        <v>27</v>
      </c>
      <c r="H1" s="5"/>
      <c r="K1" s="4"/>
      <c r="M1" s="4"/>
      <c r="O1" s="4"/>
      <c r="Q1" s="4"/>
    </row>
    <row r="2" spans="1:17" x14ac:dyDescent="0.3">
      <c r="A2" s="6" t="s">
        <v>0</v>
      </c>
      <c r="B2" s="6" t="s">
        <v>30</v>
      </c>
      <c r="C2" s="6" t="s">
        <v>46</v>
      </c>
      <c r="D2" s="7">
        <v>21</v>
      </c>
      <c r="E2" s="3">
        <v>12</v>
      </c>
      <c r="F2" s="8">
        <v>0.42</v>
      </c>
      <c r="G2" s="3">
        <v>5.04</v>
      </c>
      <c r="K2" s="4"/>
      <c r="M2" s="4"/>
      <c r="O2" s="4"/>
      <c r="Q2" s="4"/>
    </row>
    <row r="3" spans="1:17" x14ac:dyDescent="0.3">
      <c r="A3" s="6" t="s">
        <v>1</v>
      </c>
      <c r="B3" s="6" t="s">
        <v>30</v>
      </c>
      <c r="C3" s="6" t="s">
        <v>47</v>
      </c>
      <c r="D3" s="7">
        <v>27</v>
      </c>
      <c r="E3" s="3">
        <v>12</v>
      </c>
      <c r="F3" s="8">
        <v>0.54</v>
      </c>
      <c r="G3" s="3">
        <v>6.48</v>
      </c>
      <c r="K3" s="4"/>
      <c r="M3" s="4"/>
      <c r="O3" s="4"/>
      <c r="Q3" s="4"/>
    </row>
    <row r="4" spans="1:17" x14ac:dyDescent="0.3">
      <c r="A4" s="6" t="s">
        <v>2</v>
      </c>
      <c r="B4" s="6" t="s">
        <v>30</v>
      </c>
      <c r="C4" s="6" t="s">
        <v>48</v>
      </c>
      <c r="D4" s="7">
        <v>33</v>
      </c>
      <c r="E4" s="3">
        <v>12</v>
      </c>
      <c r="F4" s="8">
        <v>1.375</v>
      </c>
      <c r="G4" s="3">
        <v>16.5</v>
      </c>
      <c r="K4" s="4"/>
      <c r="M4" s="4"/>
      <c r="O4" s="4"/>
      <c r="Q4" s="4"/>
    </row>
    <row r="5" spans="1:17" x14ac:dyDescent="0.3">
      <c r="A5" s="6" t="s">
        <v>3</v>
      </c>
      <c r="B5" s="6" t="s">
        <v>30</v>
      </c>
      <c r="C5" s="6" t="s">
        <v>49</v>
      </c>
      <c r="D5" s="7">
        <v>48</v>
      </c>
      <c r="E5" s="3">
        <v>12</v>
      </c>
      <c r="F5" s="8">
        <v>2</v>
      </c>
      <c r="G5" s="3">
        <v>24</v>
      </c>
      <c r="K5" s="4"/>
      <c r="M5" s="4"/>
      <c r="O5" s="4"/>
      <c r="Q5" s="4"/>
    </row>
    <row r="6" spans="1:17" x14ac:dyDescent="0.3">
      <c r="A6" s="6" t="s">
        <v>4</v>
      </c>
      <c r="B6" s="6" t="s">
        <v>30</v>
      </c>
      <c r="C6" s="6" t="s">
        <v>50</v>
      </c>
      <c r="D6" s="7">
        <v>63</v>
      </c>
      <c r="E6" s="3">
        <v>12</v>
      </c>
      <c r="F6" s="8">
        <v>2.625</v>
      </c>
      <c r="G6" s="3">
        <v>31.5</v>
      </c>
      <c r="K6" s="4"/>
      <c r="M6" s="4"/>
      <c r="O6" s="4"/>
      <c r="Q6" s="4"/>
    </row>
    <row r="7" spans="1:17" x14ac:dyDescent="0.3">
      <c r="A7" s="6" t="s">
        <v>5</v>
      </c>
      <c r="B7" s="6" t="s">
        <v>30</v>
      </c>
      <c r="C7" s="6" t="s">
        <v>51</v>
      </c>
      <c r="D7" s="7">
        <v>78</v>
      </c>
      <c r="E7" s="3">
        <v>12</v>
      </c>
      <c r="F7" s="8">
        <v>3.25</v>
      </c>
      <c r="G7" s="3">
        <v>39</v>
      </c>
      <c r="K7" s="4"/>
      <c r="M7" s="4"/>
      <c r="O7" s="4"/>
      <c r="Q7" s="4"/>
    </row>
    <row r="8" spans="1:17" x14ac:dyDescent="0.3">
      <c r="A8" s="6" t="s">
        <v>64</v>
      </c>
      <c r="B8" s="6" t="s">
        <v>30</v>
      </c>
      <c r="C8" s="6" t="s">
        <v>70</v>
      </c>
      <c r="D8" s="7">
        <v>18</v>
      </c>
      <c r="E8" s="3">
        <v>12</v>
      </c>
      <c r="F8" s="8">
        <v>0.35</v>
      </c>
      <c r="G8" s="3">
        <v>4.24</v>
      </c>
      <c r="K8" s="4"/>
      <c r="M8" s="4"/>
      <c r="O8" s="4"/>
      <c r="Q8" s="4"/>
    </row>
    <row r="9" spans="1:17" x14ac:dyDescent="0.3">
      <c r="A9" s="6" t="s">
        <v>65</v>
      </c>
      <c r="B9" s="6" t="s">
        <v>30</v>
      </c>
      <c r="C9" s="6" t="s">
        <v>71</v>
      </c>
      <c r="D9" s="7">
        <v>21</v>
      </c>
      <c r="E9" s="3">
        <v>12</v>
      </c>
      <c r="F9" s="8">
        <v>0.41</v>
      </c>
      <c r="G9" s="3">
        <v>4.9400000000000004</v>
      </c>
      <c r="K9" s="4"/>
      <c r="M9" s="4"/>
      <c r="O9" s="4"/>
      <c r="Q9" s="4"/>
    </row>
    <row r="10" spans="1:17" x14ac:dyDescent="0.3">
      <c r="A10" s="6" t="s">
        <v>66</v>
      </c>
      <c r="B10" s="6" t="s">
        <v>30</v>
      </c>
      <c r="C10" s="6" t="s">
        <v>72</v>
      </c>
      <c r="D10" s="7">
        <v>27</v>
      </c>
      <c r="E10" s="3">
        <v>12</v>
      </c>
      <c r="F10" s="8">
        <v>0.53</v>
      </c>
      <c r="G10" s="3">
        <v>6.35</v>
      </c>
      <c r="K10" s="4"/>
      <c r="M10" s="4"/>
      <c r="O10" s="4"/>
      <c r="Q10" s="4"/>
    </row>
    <row r="11" spans="1:17" x14ac:dyDescent="0.3">
      <c r="A11" s="6" t="s">
        <v>67</v>
      </c>
      <c r="B11" s="6" t="s">
        <v>30</v>
      </c>
      <c r="C11" s="6" t="s">
        <v>73</v>
      </c>
      <c r="D11" s="7">
        <v>39</v>
      </c>
      <c r="E11" s="3">
        <v>12</v>
      </c>
      <c r="F11" s="8">
        <v>0.76</v>
      </c>
      <c r="G11" s="3">
        <v>9.18</v>
      </c>
      <c r="K11" s="4"/>
      <c r="M11" s="4"/>
      <c r="O11" s="4"/>
      <c r="Q11" s="4"/>
    </row>
    <row r="12" spans="1:17" x14ac:dyDescent="0.3">
      <c r="A12" s="6" t="s">
        <v>68</v>
      </c>
      <c r="B12" s="6" t="s">
        <v>30</v>
      </c>
      <c r="C12" s="6" t="s">
        <v>74</v>
      </c>
      <c r="D12" s="7">
        <v>63</v>
      </c>
      <c r="E12" s="3">
        <v>12</v>
      </c>
      <c r="F12" s="8">
        <v>1.24</v>
      </c>
      <c r="G12" s="3">
        <v>14.82</v>
      </c>
      <c r="K12" s="4"/>
      <c r="M12" s="4"/>
      <c r="O12" s="4"/>
      <c r="Q12" s="4"/>
    </row>
    <row r="13" spans="1:17" x14ac:dyDescent="0.3">
      <c r="A13" s="6" t="s">
        <v>69</v>
      </c>
      <c r="B13" s="6" t="s">
        <v>30</v>
      </c>
      <c r="C13" s="6" t="s">
        <v>51</v>
      </c>
      <c r="D13" s="7">
        <v>78</v>
      </c>
      <c r="E13" s="3">
        <v>12</v>
      </c>
      <c r="F13" s="8">
        <v>1.53</v>
      </c>
      <c r="G13" s="3">
        <v>18.350000000000001</v>
      </c>
      <c r="K13" s="4"/>
      <c r="M13" s="4"/>
      <c r="O13" s="4"/>
      <c r="Q13" s="4"/>
    </row>
    <row r="14" spans="1:17" x14ac:dyDescent="0.3">
      <c r="A14" s="6" t="s">
        <v>6</v>
      </c>
      <c r="B14" s="6" t="s">
        <v>32</v>
      </c>
      <c r="C14" s="6" t="s">
        <v>46</v>
      </c>
      <c r="D14" s="7" t="s">
        <v>38</v>
      </c>
      <c r="E14" s="3">
        <v>12</v>
      </c>
      <c r="F14" s="8">
        <v>0.52500000000000002</v>
      </c>
      <c r="G14" s="3">
        <v>6.3</v>
      </c>
      <c r="K14" s="4"/>
      <c r="M14" s="4"/>
      <c r="O14" s="4"/>
      <c r="Q14" s="4"/>
    </row>
    <row r="15" spans="1:17" x14ac:dyDescent="0.3">
      <c r="A15" s="6" t="s">
        <v>7</v>
      </c>
      <c r="B15" s="6" t="s">
        <v>32</v>
      </c>
      <c r="C15" s="6" t="s">
        <v>47</v>
      </c>
      <c r="D15" s="7" t="s">
        <v>39</v>
      </c>
      <c r="E15" s="3">
        <v>12</v>
      </c>
      <c r="F15" s="8">
        <v>0.67499999999999993</v>
      </c>
      <c r="G15" s="3">
        <v>8.1</v>
      </c>
      <c r="K15" s="4"/>
      <c r="M15" s="4"/>
      <c r="O15" s="4"/>
      <c r="Q15" s="4"/>
    </row>
    <row r="16" spans="1:17" x14ac:dyDescent="0.3">
      <c r="A16" s="6" t="s">
        <v>8</v>
      </c>
      <c r="B16" s="6" t="s">
        <v>32</v>
      </c>
      <c r="C16" s="6" t="s">
        <v>48</v>
      </c>
      <c r="D16" s="7" t="s">
        <v>40</v>
      </c>
      <c r="E16" s="3">
        <v>12</v>
      </c>
      <c r="F16" s="8">
        <v>0.82500000000000007</v>
      </c>
      <c r="G16" s="3">
        <v>9.9</v>
      </c>
      <c r="K16" s="4"/>
      <c r="M16" s="4"/>
      <c r="O16" s="4"/>
      <c r="Q16" s="4"/>
    </row>
    <row r="17" spans="1:13" x14ac:dyDescent="0.3">
      <c r="A17" s="6" t="s">
        <v>9</v>
      </c>
      <c r="B17" s="6" t="s">
        <v>32</v>
      </c>
      <c r="C17" s="6" t="s">
        <v>49</v>
      </c>
      <c r="D17" s="7" t="s">
        <v>41</v>
      </c>
      <c r="E17" s="3">
        <v>12</v>
      </c>
      <c r="F17" s="8">
        <v>1.2</v>
      </c>
      <c r="G17" s="3">
        <v>14.4</v>
      </c>
      <c r="M17" s="12"/>
    </row>
    <row r="18" spans="1:13" x14ac:dyDescent="0.3">
      <c r="A18" s="6" t="s">
        <v>10</v>
      </c>
      <c r="B18" s="6" t="s">
        <v>32</v>
      </c>
      <c r="C18" s="6" t="s">
        <v>50</v>
      </c>
      <c r="D18" s="7" t="s">
        <v>42</v>
      </c>
      <c r="E18" s="3">
        <v>12</v>
      </c>
      <c r="F18" s="8">
        <v>1.575</v>
      </c>
      <c r="G18" s="3">
        <v>18.899999999999999</v>
      </c>
      <c r="M18" s="12"/>
    </row>
    <row r="19" spans="1:13" x14ac:dyDescent="0.3">
      <c r="A19" s="6" t="s">
        <v>11</v>
      </c>
      <c r="B19" s="6" t="s">
        <v>31</v>
      </c>
      <c r="C19" s="6" t="s">
        <v>43</v>
      </c>
      <c r="D19" s="7">
        <v>21</v>
      </c>
      <c r="E19" s="3">
        <v>12</v>
      </c>
      <c r="F19" s="3">
        <v>0.42</v>
      </c>
      <c r="G19" s="3">
        <v>5.04</v>
      </c>
      <c r="J19" s="32" t="s">
        <v>61</v>
      </c>
      <c r="M19" s="12"/>
    </row>
    <row r="20" spans="1:13" x14ac:dyDescent="0.3">
      <c r="A20" s="6" t="s">
        <v>12</v>
      </c>
      <c r="B20" s="6" t="s">
        <v>31</v>
      </c>
      <c r="C20" s="6" t="s">
        <v>44</v>
      </c>
      <c r="D20" s="7">
        <v>27</v>
      </c>
      <c r="E20" s="3">
        <v>12</v>
      </c>
      <c r="F20" s="3">
        <v>0.54</v>
      </c>
      <c r="G20" s="3">
        <v>6.48</v>
      </c>
      <c r="M20" s="12"/>
    </row>
    <row r="21" spans="1:13" x14ac:dyDescent="0.3">
      <c r="A21" s="6" t="s">
        <v>13</v>
      </c>
      <c r="B21" s="6" t="s">
        <v>31</v>
      </c>
      <c r="C21" s="6" t="s">
        <v>45</v>
      </c>
      <c r="D21" s="7">
        <v>33</v>
      </c>
      <c r="E21" s="3">
        <v>12</v>
      </c>
      <c r="F21" s="3">
        <v>0.66</v>
      </c>
      <c r="G21" s="3">
        <v>7.92</v>
      </c>
      <c r="M21" s="12"/>
    </row>
    <row r="22" spans="1:13" x14ac:dyDescent="0.3">
      <c r="A22" s="6" t="s">
        <v>14</v>
      </c>
      <c r="B22" s="6" t="s">
        <v>31</v>
      </c>
      <c r="C22" s="6" t="s">
        <v>46</v>
      </c>
      <c r="D22" s="7">
        <v>48</v>
      </c>
      <c r="E22" s="3">
        <v>12</v>
      </c>
      <c r="F22" s="3">
        <v>0.96</v>
      </c>
      <c r="G22" s="3">
        <v>11.52</v>
      </c>
      <c r="M22" s="12"/>
    </row>
    <row r="23" spans="1:13" x14ac:dyDescent="0.3">
      <c r="A23" s="6" t="s">
        <v>15</v>
      </c>
      <c r="B23" s="6" t="s">
        <v>31</v>
      </c>
      <c r="C23" s="6" t="s">
        <v>47</v>
      </c>
      <c r="D23" s="7">
        <v>63</v>
      </c>
      <c r="E23" s="3">
        <v>12</v>
      </c>
      <c r="F23" s="3">
        <v>1.26</v>
      </c>
      <c r="G23" s="3">
        <v>15.12</v>
      </c>
    </row>
    <row r="24" spans="1:13" x14ac:dyDescent="0.3">
      <c r="A24" s="6" t="s">
        <v>16</v>
      </c>
      <c r="B24" s="6" t="s">
        <v>31</v>
      </c>
      <c r="C24" s="6" t="s">
        <v>48</v>
      </c>
      <c r="D24" s="7">
        <v>78</v>
      </c>
      <c r="E24" s="3">
        <v>12</v>
      </c>
      <c r="F24" s="3">
        <v>1.5599999999999998</v>
      </c>
      <c r="G24" s="3">
        <v>18.72</v>
      </c>
    </row>
    <row r="25" spans="1:13" x14ac:dyDescent="0.3">
      <c r="A25" s="6" t="s">
        <v>17</v>
      </c>
      <c r="B25" s="6" t="s">
        <v>31</v>
      </c>
      <c r="C25" s="6" t="s">
        <v>49</v>
      </c>
      <c r="D25" s="7">
        <v>12</v>
      </c>
      <c r="E25" s="3">
        <v>12</v>
      </c>
      <c r="F25" s="3">
        <v>0.24</v>
      </c>
      <c r="G25" s="3">
        <v>2.88</v>
      </c>
    </row>
    <row r="26" spans="1:13" x14ac:dyDescent="0.3">
      <c r="A26" s="6" t="s">
        <v>18</v>
      </c>
      <c r="B26" s="6" t="s">
        <v>31</v>
      </c>
      <c r="C26" s="6" t="s">
        <v>50</v>
      </c>
      <c r="D26" s="7">
        <v>15</v>
      </c>
      <c r="E26" s="3">
        <v>12</v>
      </c>
      <c r="F26" s="3">
        <v>0.3</v>
      </c>
      <c r="G26" s="3">
        <v>3.6</v>
      </c>
    </row>
    <row r="27" spans="1:13" x14ac:dyDescent="0.3">
      <c r="A27" s="6" t="s">
        <v>19</v>
      </c>
      <c r="B27" s="6" t="s">
        <v>31</v>
      </c>
      <c r="C27" s="6" t="s">
        <v>51</v>
      </c>
      <c r="D27" s="7">
        <v>18</v>
      </c>
      <c r="E27" s="3">
        <v>12</v>
      </c>
      <c r="F27" s="3">
        <v>0.36000000000000004</v>
      </c>
      <c r="G27" s="3">
        <v>4.32</v>
      </c>
    </row>
    <row r="28" spans="1:13" x14ac:dyDescent="0.3">
      <c r="A28" s="6" t="s">
        <v>20</v>
      </c>
      <c r="B28" s="6" t="s">
        <v>62</v>
      </c>
      <c r="C28" s="6" t="s">
        <v>46</v>
      </c>
      <c r="D28" s="7">
        <v>15</v>
      </c>
      <c r="E28" s="3">
        <v>12</v>
      </c>
      <c r="F28" s="3">
        <v>0.25</v>
      </c>
      <c r="G28" s="3">
        <v>3</v>
      </c>
    </row>
    <row r="29" spans="1:13" x14ac:dyDescent="0.3">
      <c r="A29" s="6" t="s">
        <v>21</v>
      </c>
      <c r="B29" s="6" t="s">
        <v>62</v>
      </c>
      <c r="C29" s="6" t="s">
        <v>47</v>
      </c>
      <c r="D29" s="7">
        <v>18</v>
      </c>
      <c r="E29" s="3">
        <v>12</v>
      </c>
      <c r="F29" s="3">
        <v>0.3</v>
      </c>
      <c r="G29" s="3">
        <v>3.6</v>
      </c>
    </row>
    <row r="30" spans="1:13" x14ac:dyDescent="0.3">
      <c r="A30" s="6" t="s">
        <v>22</v>
      </c>
      <c r="B30" s="6" t="s">
        <v>62</v>
      </c>
      <c r="C30" s="6" t="s">
        <v>48</v>
      </c>
      <c r="D30" s="7">
        <v>21</v>
      </c>
      <c r="E30" s="3">
        <v>12</v>
      </c>
      <c r="F30" s="3">
        <v>0.35000000000000003</v>
      </c>
      <c r="G30" s="3">
        <v>4.2</v>
      </c>
    </row>
    <row r="31" spans="1:13" x14ac:dyDescent="0.3">
      <c r="A31" s="6" t="s">
        <v>23</v>
      </c>
      <c r="B31" s="6" t="s">
        <v>62</v>
      </c>
      <c r="C31" s="6" t="s">
        <v>49</v>
      </c>
      <c r="D31" s="7">
        <v>24</v>
      </c>
      <c r="E31" s="3">
        <v>12</v>
      </c>
      <c r="F31" s="3">
        <v>0.39999999999999997</v>
      </c>
      <c r="G31" s="3">
        <v>4.8</v>
      </c>
    </row>
    <row r="32" spans="1:13" x14ac:dyDescent="0.3">
      <c r="A32" s="6" t="s">
        <v>24</v>
      </c>
      <c r="B32" s="6" t="s">
        <v>62</v>
      </c>
      <c r="C32" s="6" t="s">
        <v>50</v>
      </c>
      <c r="D32" s="7">
        <v>27</v>
      </c>
      <c r="E32" s="3">
        <v>12</v>
      </c>
      <c r="F32" s="3">
        <v>0.45</v>
      </c>
      <c r="G32" s="3">
        <v>5.4</v>
      </c>
    </row>
    <row r="34" spans="1:2" x14ac:dyDescent="0.3">
      <c r="A34" s="1" t="s">
        <v>33</v>
      </c>
      <c r="B34" s="2" t="s">
        <v>34</v>
      </c>
    </row>
    <row r="35" spans="1:2" x14ac:dyDescent="0.3">
      <c r="A35" s="9" t="s">
        <v>77</v>
      </c>
      <c r="B35" s="10">
        <v>0.5</v>
      </c>
    </row>
    <row r="36" spans="1:2" x14ac:dyDescent="0.3">
      <c r="A36" s="9" t="s">
        <v>79</v>
      </c>
      <c r="B36" s="10">
        <v>1</v>
      </c>
    </row>
    <row r="37" spans="1:2" x14ac:dyDescent="0.3">
      <c r="A37" s="9" t="s">
        <v>78</v>
      </c>
      <c r="B37" s="10">
        <v>1.5</v>
      </c>
    </row>
    <row r="38" spans="1:2" x14ac:dyDescent="0.3">
      <c r="A38" s="9" t="s">
        <v>80</v>
      </c>
      <c r="B38" s="10">
        <v>2</v>
      </c>
    </row>
    <row r="39" spans="1:2" x14ac:dyDescent="0.3">
      <c r="A39" s="9" t="s">
        <v>81</v>
      </c>
      <c r="B39" s="10">
        <v>4</v>
      </c>
    </row>
  </sheetData>
  <sheetProtection algorithmName="SHA-512" hashValue="wSpcwFlfYavgklBI6ATgPKmDVQ0wzEPbLbkuOOcCSD4vBgjJwD8+RgFlg4rNgnXQ9Nzulog+WXBNFt5nSMQ0fw==" saltValue="BisLkZpzGQxaQxtOYp6eKQ==" spinCount="100000" sheet="1" objects="1" scenarios="1"/>
  <phoneticPr fontId="2" type="noConversion"/>
  <conditionalFormatting sqref="M24:M39 L17:L29 M52:M1048576 L42:L1048576 M18 M20">
    <cfRule type="duplicateValues" dxfId="7" priority="5"/>
  </conditionalFormatting>
  <hyperlinks>
    <hyperlink ref="J19" location="'PROGRAMA AYUDA'!A1" display="CLICK AQUÍ PARA VOLVER A LA HOJA DEL PROGRAMA DE AYUDA" xr:uid="{8F63534E-F38B-44D9-993D-69531DDE9F6D}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PROGRAMA AYUDA</vt:lpstr>
      <vt:lpstr>TIPOS DE LEDS Y ADAPTADORES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Alexis Ojeda Rodriguez</dc:creator>
  <cp:lastModifiedBy>Tomas Cabrera Afonso</cp:lastModifiedBy>
  <dcterms:created xsi:type="dcterms:W3CDTF">2020-06-15T12:02:11Z</dcterms:created>
  <dcterms:modified xsi:type="dcterms:W3CDTF">2022-05-09T10:29:15Z</dcterms:modified>
</cp:coreProperties>
</file>